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1940" windowHeight="6510" tabRatio="608" activeTab="0"/>
  </bookViews>
  <sheets>
    <sheet name="2017" sheetId="1" r:id="rId1"/>
    <sheet name="Ruiz" sheetId="2" r:id="rId2"/>
    <sheet name="Dorval" sheetId="3" r:id="rId3"/>
    <sheet name="Delaveau jacky" sheetId="4" r:id="rId4"/>
    <sheet name="Maille" sheetId="5" r:id="rId5"/>
    <sheet name="Hagnere" sheetId="6" r:id="rId6"/>
    <sheet name="Doucet" sheetId="7" r:id="rId7"/>
    <sheet name="Lomet" sheetId="8" r:id="rId8"/>
    <sheet name="Gras" sheetId="9" r:id="rId9"/>
    <sheet name="Lafon" sheetId="10" r:id="rId10"/>
    <sheet name="Perie" sheetId="11" r:id="rId11"/>
    <sheet name="Valdisserri" sheetId="12" r:id="rId12"/>
    <sheet name="Duc" sheetId="13" r:id="rId13"/>
    <sheet name="Rose" sheetId="14" r:id="rId14"/>
    <sheet name="Feuil1" sheetId="15" r:id="rId15"/>
    <sheet name="Feuil2" sheetId="16" r:id="rId16"/>
  </sheets>
  <definedNames>
    <definedName name="Excel_BuiltIn_Print_Area_2">#REF!</definedName>
    <definedName name="_xlnm.Print_Area" localSheetId="0">'2017'!$A$1:$N$31</definedName>
    <definedName name="_xlnm.Print_Area" localSheetId="1">'Ruiz'!#REF!</definedName>
  </definedNames>
  <calcPr fullCalcOnLoad="1"/>
</workbook>
</file>

<file path=xl/sharedStrings.xml><?xml version="1.0" encoding="utf-8"?>
<sst xmlns="http://schemas.openxmlformats.org/spreadsheetml/2006/main" count="279" uniqueCount="84">
  <si>
    <t>Listing</t>
  </si>
  <si>
    <t>Lignes</t>
  </si>
  <si>
    <t>Total</t>
  </si>
  <si>
    <t>Moyenne</t>
  </si>
  <si>
    <t>Tournois</t>
  </si>
  <si>
    <t>Meilleure</t>
  </si>
  <si>
    <t xml:space="preserve">Bonus </t>
  </si>
  <si>
    <t>Moye.</t>
  </si>
  <si>
    <t>Bow</t>
  </si>
  <si>
    <t>jouées</t>
  </si>
  <si>
    <t>Quilles</t>
  </si>
  <si>
    <t>Ligne</t>
  </si>
  <si>
    <t>Réf.</t>
  </si>
  <si>
    <t>Diffé</t>
  </si>
  <si>
    <t>hdp</t>
  </si>
  <si>
    <t>RUIZ</t>
  </si>
  <si>
    <t>Classement selon nombre de lignes / tournois</t>
  </si>
  <si>
    <t>Date</t>
  </si>
  <si>
    <t>Mérignac</t>
  </si>
  <si>
    <t>Piste</t>
  </si>
  <si>
    <t>total</t>
  </si>
  <si>
    <t>lignes</t>
  </si>
  <si>
    <t>moyenne</t>
  </si>
  <si>
    <t>TOURNOIS</t>
  </si>
  <si>
    <t>DELAVEAU Jy</t>
  </si>
  <si>
    <t>PREVOT-LAFON</t>
  </si>
  <si>
    <t>Lieu</t>
  </si>
  <si>
    <t>PERIE</t>
  </si>
  <si>
    <t>HAGNERE</t>
  </si>
  <si>
    <t>MAILLE</t>
  </si>
  <si>
    <t>DORVAL</t>
  </si>
  <si>
    <t xml:space="preserve"> ème</t>
  </si>
  <si>
    <t>Classement selon nombre de lignes</t>
  </si>
  <si>
    <t>Chauray</t>
  </si>
  <si>
    <t>2.4 Hdp</t>
  </si>
  <si>
    <t>Dpt Honneur : 5 è</t>
  </si>
  <si>
    <t>Vainqueur</t>
  </si>
  <si>
    <t>Dpt Honneur : 7 è</t>
  </si>
  <si>
    <t>CD 33 - 1 ère V 1</t>
  </si>
  <si>
    <t xml:space="preserve">CD 33 </t>
  </si>
  <si>
    <t>2 Hdp</t>
  </si>
  <si>
    <t>Rgx Honneur :  è</t>
  </si>
  <si>
    <t>Rgx Honneur :  5 è</t>
  </si>
  <si>
    <t>Bergerac</t>
  </si>
  <si>
    <t>CdC Promo 1 ère J</t>
  </si>
  <si>
    <t>1 er</t>
  </si>
  <si>
    <t>Sarlat</t>
  </si>
  <si>
    <t>R 3 B -1ère J</t>
  </si>
  <si>
    <t>Challenge 33</t>
  </si>
  <si>
    <t>16 ème</t>
  </si>
  <si>
    <t>Vétéran 33 - 4 è V1</t>
  </si>
  <si>
    <t>Exc - 5 ème</t>
  </si>
  <si>
    <t>Honneur - 28 è</t>
  </si>
  <si>
    <t>Circuit Aquitain</t>
  </si>
  <si>
    <t>8 èmè</t>
  </si>
  <si>
    <t>Challenge Rgl 30 ème</t>
  </si>
  <si>
    <t>Cpe du Mde 33- 4 è</t>
  </si>
  <si>
    <t>CdC Promotion</t>
  </si>
  <si>
    <t>3 è j : Vainqueur</t>
  </si>
  <si>
    <t xml:space="preserve">Cpe du Mde </t>
  </si>
  <si>
    <t>CdC 3 è J</t>
  </si>
  <si>
    <t>2 ème en Quadrette</t>
  </si>
  <si>
    <t>Chauray 2.4 HDP</t>
  </si>
  <si>
    <t>DOUCET</t>
  </si>
  <si>
    <t>x 2 Excellence</t>
  </si>
  <si>
    <t>01/10/216</t>
  </si>
  <si>
    <t>Chauray 2 Excellence</t>
  </si>
  <si>
    <t>2 ème</t>
  </si>
  <si>
    <t>Meschers</t>
  </si>
  <si>
    <t>3 ème x  2 Honneur</t>
  </si>
  <si>
    <t>1 ère x  2 Honneur</t>
  </si>
  <si>
    <t>3 ère x  2 Honneur</t>
  </si>
  <si>
    <t>Fontaine le Comte</t>
  </si>
  <si>
    <t>St Nazaire</t>
  </si>
  <si>
    <t>x 2 EXcellence IR</t>
  </si>
  <si>
    <t>8 ème</t>
  </si>
  <si>
    <t>Vice-Champion</t>
  </si>
  <si>
    <t>Rgx Honneur : 4 ème</t>
  </si>
  <si>
    <t>Vice-Championne</t>
  </si>
  <si>
    <t>Angouleme</t>
  </si>
  <si>
    <t>CdC R 3 - 1 ère J</t>
  </si>
  <si>
    <t xml:space="preserve">3 ème </t>
  </si>
  <si>
    <t>CdC  R 3 - 1 ère J</t>
  </si>
  <si>
    <t>4.2.1. Hdp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</si>
</sst>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00.00"/>
    <numFmt numFmtId="166" formatCode="mm\-yy"/>
    <numFmt numFmtId="167" formatCode="[$-40C]dddd\ d\ mmmm\ yyyy"/>
    <numFmt numFmtId="168" formatCode="0.0"/>
    <numFmt numFmtId="169" formatCode="#,##0.0"/>
    <numFmt numFmtId="170" formatCode="0.000"/>
    <numFmt numFmtId="171" formatCode="0.0000"/>
    <numFmt numFmtId="172" formatCode="[$-40C]d\-mmm\-yy;@"/>
    <numFmt numFmtId="173" formatCode="dd/mm/yy;@"/>
    <numFmt numFmtId="174" formatCode="0.000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.000000"/>
    <numFmt numFmtId="179" formatCode="0.00000000"/>
    <numFmt numFmtId="180" formatCode="0.0000000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0"/>
      <name val="comic"/>
      <family val="0"/>
    </font>
    <font>
      <i/>
      <sz val="12"/>
      <name val="Algerian"/>
      <family val="5"/>
    </font>
    <font>
      <i/>
      <sz val="14"/>
      <name val="Algerian"/>
      <family val="5"/>
    </font>
    <font>
      <i/>
      <sz val="11"/>
      <name val="Algerian"/>
      <family val="5"/>
    </font>
    <font>
      <b/>
      <i/>
      <sz val="11"/>
      <name val="Algerian"/>
      <family val="5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164" fontId="0" fillId="0" borderId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textRotation="255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2" fillId="0" borderId="18" xfId="44" applyFont="1" applyFill="1" applyBorder="1" applyAlignment="1" applyProtection="1">
      <alignment/>
      <protection/>
    </xf>
    <xf numFmtId="164" fontId="22" fillId="0" borderId="19" xfId="44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4" fontId="23" fillId="0" borderId="19" xfId="44" applyFont="1" applyFill="1" applyBorder="1" applyAlignment="1" applyProtection="1">
      <alignment/>
      <protection/>
    </xf>
    <xf numFmtId="2" fontId="0" fillId="0" borderId="20" xfId="0" applyNumberForma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2" fillId="0" borderId="23" xfId="44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34" fillId="0" borderId="0" xfId="0" applyNumberFormat="1" applyFont="1" applyFill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0" fillId="0" borderId="0" xfId="0" applyFill="1" applyAlignment="1">
      <alignment/>
    </xf>
    <xf numFmtId="0" fontId="70" fillId="0" borderId="2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64" fontId="23" fillId="0" borderId="18" xfId="44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>
      <alignment horizontal="center"/>
    </xf>
    <xf numFmtId="164" fontId="16" fillId="0" borderId="0" xfId="44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17" fontId="1" fillId="37" borderId="29" xfId="0" applyNumberFormat="1" applyFont="1" applyFill="1" applyBorder="1" applyAlignment="1">
      <alignment horizontal="center"/>
    </xf>
    <xf numFmtId="17" fontId="1" fillId="37" borderId="30" xfId="0" applyNumberFormat="1" applyFont="1" applyFill="1" applyBorder="1" applyAlignment="1">
      <alignment horizontal="center"/>
    </xf>
    <xf numFmtId="17" fontId="1" fillId="37" borderId="31" xfId="0" applyNumberFormat="1" applyFont="1" applyFill="1" applyBorder="1" applyAlignment="1">
      <alignment horizontal="center"/>
    </xf>
    <xf numFmtId="164" fontId="16" fillId="0" borderId="23" xfId="44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 textRotation="25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84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30" zoomScaleNormal="130" zoomScalePageLayoutView="0" workbookViewId="0" topLeftCell="A1">
      <selection activeCell="A32" sqref="A32"/>
    </sheetView>
  </sheetViews>
  <sheetFormatPr defaultColWidth="11.421875" defaultRowHeight="12.75"/>
  <cols>
    <col min="1" max="1" width="4.00390625" style="10" bestFit="1" customWidth="1"/>
    <col min="2" max="2" width="17.28125" style="11" customWidth="1"/>
    <col min="3" max="3" width="8.00390625" style="10" bestFit="1" customWidth="1"/>
    <col min="4" max="4" width="10.140625" style="12" bestFit="1" customWidth="1"/>
    <col min="5" max="5" width="5.8515625" style="12" bestFit="1" customWidth="1"/>
    <col min="6" max="6" width="8.421875" style="10" customWidth="1"/>
    <col min="7" max="7" width="10.140625" style="10" customWidth="1"/>
    <col min="8" max="8" width="8.57421875" style="10" customWidth="1"/>
    <col min="9" max="9" width="8.00390625" style="10" bestFit="1" customWidth="1"/>
    <col min="10" max="10" width="9.00390625" style="10" customWidth="1"/>
    <col min="11" max="11" width="8.421875" style="10" customWidth="1"/>
    <col min="12" max="12" width="6.57421875" style="10" customWidth="1"/>
    <col min="13" max="13" width="7.140625" style="10" customWidth="1"/>
    <col min="14" max="14" width="5.00390625" style="10" customWidth="1"/>
    <col min="15" max="15" width="3.28125" style="12" customWidth="1"/>
    <col min="16" max="16" width="4.00390625" style="12" customWidth="1"/>
    <col min="17" max="17" width="4.00390625" style="10" customWidth="1"/>
    <col min="18" max="21" width="11.421875" style="12" customWidth="1"/>
    <col min="22" max="22" width="7.00390625" style="12" customWidth="1"/>
    <col min="23" max="23" width="11.421875" style="12" customWidth="1"/>
    <col min="24" max="24" width="7.8515625" style="12" customWidth="1"/>
    <col min="25" max="25" width="11.421875" style="12" customWidth="1"/>
    <col min="26" max="26" width="6.8515625" style="12" customWidth="1"/>
    <col min="27" max="16384" width="11.421875" style="12" customWidth="1"/>
  </cols>
  <sheetData>
    <row r="1" spans="3:14" ht="12.75">
      <c r="C1" s="155" t="s">
        <v>0</v>
      </c>
      <c r="D1" s="156"/>
      <c r="E1" s="157"/>
      <c r="F1" s="69" t="s">
        <v>1</v>
      </c>
      <c r="G1" s="69" t="s">
        <v>2</v>
      </c>
      <c r="H1" s="69" t="s">
        <v>3</v>
      </c>
      <c r="I1" s="69" t="s">
        <v>4</v>
      </c>
      <c r="J1" s="69" t="s">
        <v>1</v>
      </c>
      <c r="K1" s="69" t="s">
        <v>5</v>
      </c>
      <c r="L1" s="69" t="s">
        <v>6</v>
      </c>
      <c r="M1" s="69" t="s">
        <v>7</v>
      </c>
      <c r="N1" s="69" t="s">
        <v>8</v>
      </c>
    </row>
    <row r="2" spans="3:14" ht="13.5" thickBot="1">
      <c r="C2" s="158">
        <v>43040</v>
      </c>
      <c r="D2" s="159"/>
      <c r="E2" s="160"/>
      <c r="F2" s="76" t="s">
        <v>9</v>
      </c>
      <c r="G2" s="76" t="s">
        <v>10</v>
      </c>
      <c r="H2" s="76"/>
      <c r="I2" s="76"/>
      <c r="J2" s="76" t="s">
        <v>4</v>
      </c>
      <c r="K2" s="76" t="s">
        <v>11</v>
      </c>
      <c r="L2" s="76" t="s">
        <v>10</v>
      </c>
      <c r="M2" s="76" t="s">
        <v>12</v>
      </c>
      <c r="N2" s="76" t="s">
        <v>13</v>
      </c>
    </row>
    <row r="3" spans="3:14" ht="15" customHeight="1" thickBot="1">
      <c r="C3" s="73" t="s">
        <v>11</v>
      </c>
      <c r="D3" s="74" t="s">
        <v>3</v>
      </c>
      <c r="E3" s="75" t="s">
        <v>14</v>
      </c>
      <c r="F3" s="70"/>
      <c r="G3" s="70"/>
      <c r="H3" s="70"/>
      <c r="I3" s="70"/>
      <c r="J3" s="70"/>
      <c r="K3" s="70"/>
      <c r="L3" s="70"/>
      <c r="M3" s="70"/>
      <c r="N3" s="70"/>
    </row>
    <row r="4" spans="1:256" ht="12.75">
      <c r="A4" s="71">
        <v>1</v>
      </c>
      <c r="B4" s="77" t="s">
        <v>24</v>
      </c>
      <c r="C4" s="130">
        <v>134</v>
      </c>
      <c r="D4" s="144">
        <v>189.1</v>
      </c>
      <c r="E4" s="88">
        <v>21</v>
      </c>
      <c r="F4" s="89">
        <f>+'Delaveau jacky'!L26</f>
        <v>42</v>
      </c>
      <c r="G4" s="89">
        <f>+'Delaveau jacky'!K26</f>
        <v>8591</v>
      </c>
      <c r="H4" s="150">
        <f aca="true" t="shared" si="0" ref="H4:H11">+G4/F4</f>
        <v>204.54761904761904</v>
      </c>
      <c r="I4" s="145">
        <f>+'Delaveau jacky'!A26</f>
        <v>3</v>
      </c>
      <c r="J4" s="90">
        <f aca="true" t="shared" si="1" ref="J4:J11">+F4/I4</f>
        <v>14</v>
      </c>
      <c r="K4" s="92">
        <v>259</v>
      </c>
      <c r="L4" s="91">
        <f aca="true" t="shared" si="2" ref="L4:L11">+G4-(F4*M4)</f>
        <v>-19</v>
      </c>
      <c r="M4" s="91">
        <v>205</v>
      </c>
      <c r="N4" s="91">
        <f>+'Delaveau jacky'!P26</f>
        <v>3</v>
      </c>
      <c r="IV4" s="12">
        <f>SUM(A4:IU4)</f>
        <v>9647.647619047619</v>
      </c>
    </row>
    <row r="5" spans="1:256" ht="12.75">
      <c r="A5" s="72">
        <v>2</v>
      </c>
      <c r="B5" s="78" t="s">
        <v>30</v>
      </c>
      <c r="C5" s="131">
        <v>200</v>
      </c>
      <c r="D5" s="87">
        <v>189.8</v>
      </c>
      <c r="E5" s="80">
        <v>21</v>
      </c>
      <c r="F5" s="81">
        <f>+Dorval!J36</f>
        <v>57</v>
      </c>
      <c r="G5" s="81">
        <f>+Dorval!I36</f>
        <v>11159</v>
      </c>
      <c r="H5" s="82">
        <f t="shared" si="0"/>
        <v>195.7719298245614</v>
      </c>
      <c r="I5" s="84">
        <f>+Dorval!A36</f>
        <v>3</v>
      </c>
      <c r="J5" s="82">
        <f t="shared" si="1"/>
        <v>19</v>
      </c>
      <c r="K5" s="92">
        <v>241</v>
      </c>
      <c r="L5" s="84">
        <f t="shared" si="2"/>
        <v>-13</v>
      </c>
      <c r="M5" s="84">
        <v>196</v>
      </c>
      <c r="N5" s="85">
        <f>+Dorval!N36</f>
        <v>3</v>
      </c>
      <c r="IV5" s="12">
        <f>SUM(A5:IU5)</f>
        <v>12273.57192982456</v>
      </c>
    </row>
    <row r="6" spans="1:14" ht="12.75">
      <c r="A6" s="72">
        <v>3</v>
      </c>
      <c r="B6" s="78" t="s">
        <v>63</v>
      </c>
      <c r="C6" s="131">
        <v>143</v>
      </c>
      <c r="D6" s="87">
        <v>175.7</v>
      </c>
      <c r="E6" s="80">
        <v>31</v>
      </c>
      <c r="F6" s="81">
        <f>+Doucet!K29</f>
        <v>42</v>
      </c>
      <c r="G6" s="81">
        <f>+Doucet!J29</f>
        <v>7936</v>
      </c>
      <c r="H6" s="82">
        <f t="shared" si="0"/>
        <v>188.95238095238096</v>
      </c>
      <c r="I6" s="84">
        <f>+Doucet!A29</f>
        <v>2</v>
      </c>
      <c r="J6" s="82">
        <f t="shared" si="1"/>
        <v>21</v>
      </c>
      <c r="K6" s="92">
        <v>248</v>
      </c>
      <c r="L6" s="84">
        <f t="shared" si="2"/>
        <v>-2</v>
      </c>
      <c r="M6" s="84">
        <v>189</v>
      </c>
      <c r="N6" s="84">
        <f>+Doucet!O29</f>
        <v>2</v>
      </c>
    </row>
    <row r="7" spans="1:256" ht="12.75">
      <c r="A7" s="72">
        <v>4</v>
      </c>
      <c r="B7" s="78" t="s">
        <v>15</v>
      </c>
      <c r="C7" s="131">
        <v>82</v>
      </c>
      <c r="D7" s="79">
        <v>189.9</v>
      </c>
      <c r="E7" s="80">
        <v>21</v>
      </c>
      <c r="F7" s="81">
        <f>+Ruiz!L36</f>
        <v>43</v>
      </c>
      <c r="G7" s="81">
        <f>+Ruiz!K36</f>
        <v>8045</v>
      </c>
      <c r="H7" s="82">
        <f t="shared" si="0"/>
        <v>187.09302325581396</v>
      </c>
      <c r="I7" s="83">
        <f>+Ruiz!A36</f>
        <v>3</v>
      </c>
      <c r="J7" s="82">
        <f t="shared" si="1"/>
        <v>14.333333333333334</v>
      </c>
      <c r="K7" s="92">
        <v>259</v>
      </c>
      <c r="L7" s="84">
        <f t="shared" si="2"/>
        <v>-39</v>
      </c>
      <c r="M7" s="84">
        <v>188</v>
      </c>
      <c r="N7" s="84">
        <f>+Ruiz!P36</f>
        <v>3</v>
      </c>
      <c r="IV7" s="12">
        <f>SUM(A7:IU7)</f>
        <v>9000.326356589148</v>
      </c>
    </row>
    <row r="8" spans="1:256" ht="12.75">
      <c r="A8" s="72">
        <v>5</v>
      </c>
      <c r="B8" s="78" t="s">
        <v>29</v>
      </c>
      <c r="C8" s="131">
        <v>283</v>
      </c>
      <c r="D8" s="79">
        <v>174.5</v>
      </c>
      <c r="E8" s="80">
        <v>32</v>
      </c>
      <c r="F8" s="81">
        <f>+Maille!K53</f>
        <v>86</v>
      </c>
      <c r="G8" s="81">
        <f>+Maille!J53</f>
        <v>15648</v>
      </c>
      <c r="H8" s="82">
        <f t="shared" si="0"/>
        <v>181.95348837209303</v>
      </c>
      <c r="I8" s="83">
        <f>+Maille!A53</f>
        <v>6</v>
      </c>
      <c r="J8" s="82">
        <f t="shared" si="1"/>
        <v>14.333333333333334</v>
      </c>
      <c r="K8" s="92">
        <v>255</v>
      </c>
      <c r="L8" s="84">
        <f t="shared" si="2"/>
        <v>-4</v>
      </c>
      <c r="M8" s="84">
        <v>182</v>
      </c>
      <c r="N8" s="84">
        <f>+Maille!O53</f>
        <v>5</v>
      </c>
      <c r="IV8" s="99">
        <f>SUM(A8:IU8)</f>
        <v>16868.786821705424</v>
      </c>
    </row>
    <row r="9" spans="1:256" ht="12.75">
      <c r="A9" s="72">
        <v>6</v>
      </c>
      <c r="B9" s="86" t="s">
        <v>25</v>
      </c>
      <c r="C9" s="131">
        <v>122</v>
      </c>
      <c r="D9" s="79">
        <v>158.1</v>
      </c>
      <c r="E9" s="80">
        <v>43</v>
      </c>
      <c r="F9" s="81">
        <f>+Lafon!K25</f>
        <v>35</v>
      </c>
      <c r="G9" s="81">
        <f>+Lafon!J25</f>
        <v>5482</v>
      </c>
      <c r="H9" s="82">
        <f t="shared" si="0"/>
        <v>156.62857142857143</v>
      </c>
      <c r="I9" s="84">
        <f>+Lafon!A25</f>
        <v>1</v>
      </c>
      <c r="J9" s="82">
        <f t="shared" si="1"/>
        <v>35</v>
      </c>
      <c r="K9" s="148">
        <v>208</v>
      </c>
      <c r="L9" s="84">
        <f t="shared" si="2"/>
        <v>-13</v>
      </c>
      <c r="M9" s="84">
        <v>157</v>
      </c>
      <c r="N9" s="85">
        <f>+Lafon!O13</f>
        <v>1</v>
      </c>
      <c r="IV9" s="99">
        <f>SUM(A9:IU9)</f>
        <v>6391.728571428572</v>
      </c>
    </row>
    <row r="10" spans="1:256" ht="12.75">
      <c r="A10" s="72">
        <v>7</v>
      </c>
      <c r="B10" s="78" t="s">
        <v>28</v>
      </c>
      <c r="C10" s="131">
        <v>106</v>
      </c>
      <c r="D10" s="79">
        <v>170</v>
      </c>
      <c r="E10" s="80">
        <v>35</v>
      </c>
      <c r="F10" s="81">
        <f>+Hagnere!K20</f>
        <v>24</v>
      </c>
      <c r="G10" s="81">
        <f>+Hagnere!J20</f>
        <v>3880</v>
      </c>
      <c r="H10" s="82">
        <f t="shared" si="0"/>
        <v>161.66666666666666</v>
      </c>
      <c r="I10" s="84">
        <f>+Hagnere!A20</f>
        <v>2</v>
      </c>
      <c r="J10" s="82">
        <f t="shared" si="1"/>
        <v>12</v>
      </c>
      <c r="K10" s="148">
        <v>219</v>
      </c>
      <c r="L10" s="84">
        <f t="shared" si="2"/>
        <v>-8</v>
      </c>
      <c r="M10" s="84">
        <v>162</v>
      </c>
      <c r="N10" s="84">
        <f>+Hagnere!O12</f>
        <v>1</v>
      </c>
      <c r="IV10" s="99">
        <f>SUM(A10:IU10)</f>
        <v>4771.666666666667</v>
      </c>
    </row>
    <row r="11" spans="1:256" ht="12.75">
      <c r="A11" s="72">
        <v>8</v>
      </c>
      <c r="B11" s="86" t="s">
        <v>27</v>
      </c>
      <c r="C11" s="131">
        <v>61</v>
      </c>
      <c r="D11" s="79">
        <v>155.7</v>
      </c>
      <c r="E11" s="80">
        <v>45</v>
      </c>
      <c r="F11" s="81">
        <f>+Perie!K16</f>
        <v>23</v>
      </c>
      <c r="G11" s="81">
        <f>+Perie!J16</f>
        <v>3445</v>
      </c>
      <c r="H11" s="82">
        <f t="shared" si="0"/>
        <v>149.7826086956522</v>
      </c>
      <c r="I11" s="83">
        <f>+Perie!A16</f>
        <v>1</v>
      </c>
      <c r="J11" s="82">
        <f t="shared" si="1"/>
        <v>23</v>
      </c>
      <c r="K11" s="83">
        <v>182</v>
      </c>
      <c r="L11" s="84">
        <f t="shared" si="2"/>
        <v>-5</v>
      </c>
      <c r="M11" s="84">
        <v>150</v>
      </c>
      <c r="N11" s="84">
        <f>+Perie!O16</f>
        <v>2</v>
      </c>
      <c r="IV11" s="99">
        <f>SUM(A11:IU11)</f>
        <v>4240.482608695652</v>
      </c>
    </row>
    <row r="12" spans="4:8" ht="12.75">
      <c r="D12" s="2"/>
      <c r="F12" s="63"/>
      <c r="G12" s="63"/>
      <c r="H12" s="2"/>
    </row>
    <row r="13" spans="1:26" s="14" customFormat="1" ht="13.5" thickBot="1">
      <c r="A13" s="10"/>
      <c r="B13" s="154" t="s">
        <v>16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Q13" s="15"/>
      <c r="X13" s="43"/>
      <c r="Z13" s="43"/>
    </row>
    <row r="14" spans="1:256" ht="12.75">
      <c r="A14" s="71">
        <v>1</v>
      </c>
      <c r="B14" s="152" t="s">
        <v>25</v>
      </c>
      <c r="C14" s="130">
        <v>122</v>
      </c>
      <c r="D14" s="144">
        <v>158.1</v>
      </c>
      <c r="E14" s="88">
        <v>43</v>
      </c>
      <c r="F14" s="89">
        <v>35</v>
      </c>
      <c r="G14" s="89">
        <v>5482</v>
      </c>
      <c r="H14" s="90">
        <v>156.62857142857143</v>
      </c>
      <c r="I14" s="91">
        <v>1</v>
      </c>
      <c r="J14" s="90">
        <v>35</v>
      </c>
      <c r="K14" s="148">
        <v>208</v>
      </c>
      <c r="L14" s="91">
        <v>-13</v>
      </c>
      <c r="M14" s="91">
        <v>157</v>
      </c>
      <c r="N14" s="153">
        <v>1</v>
      </c>
      <c r="IV14" s="12">
        <v>6391.728571428572</v>
      </c>
    </row>
    <row r="15" spans="1:256" ht="12.75">
      <c r="A15" s="72">
        <v>2</v>
      </c>
      <c r="B15" s="86" t="s">
        <v>27</v>
      </c>
      <c r="C15" s="131">
        <v>61</v>
      </c>
      <c r="D15" s="79">
        <v>155.7</v>
      </c>
      <c r="E15" s="80">
        <v>45</v>
      </c>
      <c r="F15" s="81">
        <v>23</v>
      </c>
      <c r="G15" s="81">
        <v>3445</v>
      </c>
      <c r="H15" s="82">
        <v>149.7826086956522</v>
      </c>
      <c r="I15" s="83">
        <v>1</v>
      </c>
      <c r="J15" s="82">
        <v>23</v>
      </c>
      <c r="K15" s="83">
        <v>182</v>
      </c>
      <c r="L15" s="84">
        <v>-5</v>
      </c>
      <c r="M15" s="84">
        <v>150</v>
      </c>
      <c r="N15" s="84">
        <v>2</v>
      </c>
      <c r="IV15" s="12">
        <v>4240.482608695652</v>
      </c>
    </row>
    <row r="16" spans="1:14" ht="12.75">
      <c r="A16" s="72">
        <v>3</v>
      </c>
      <c r="B16" s="78" t="s">
        <v>63</v>
      </c>
      <c r="C16" s="131">
        <v>143</v>
      </c>
      <c r="D16" s="87">
        <v>175.7</v>
      </c>
      <c r="E16" s="80">
        <v>31</v>
      </c>
      <c r="F16" s="81">
        <v>42</v>
      </c>
      <c r="G16" s="81">
        <v>7936</v>
      </c>
      <c r="H16" s="82">
        <v>188.95238095238096</v>
      </c>
      <c r="I16" s="84">
        <v>2</v>
      </c>
      <c r="J16" s="82">
        <v>21</v>
      </c>
      <c r="K16" s="92">
        <v>248</v>
      </c>
      <c r="L16" s="84">
        <v>-2</v>
      </c>
      <c r="M16" s="84">
        <v>189</v>
      </c>
      <c r="N16" s="84">
        <v>2</v>
      </c>
    </row>
    <row r="17" spans="1:256" ht="12.75">
      <c r="A17" s="72">
        <v>4</v>
      </c>
      <c r="B17" s="78" t="s">
        <v>30</v>
      </c>
      <c r="C17" s="131">
        <v>200</v>
      </c>
      <c r="D17" s="87">
        <v>189.8</v>
      </c>
      <c r="E17" s="80">
        <v>21</v>
      </c>
      <c r="F17" s="81">
        <v>57</v>
      </c>
      <c r="G17" s="81">
        <v>11159</v>
      </c>
      <c r="H17" s="82">
        <v>195.7719298245614</v>
      </c>
      <c r="I17" s="84">
        <v>3</v>
      </c>
      <c r="J17" s="82">
        <v>19</v>
      </c>
      <c r="K17" s="92">
        <v>241</v>
      </c>
      <c r="L17" s="84">
        <v>-13</v>
      </c>
      <c r="M17" s="84">
        <v>196</v>
      </c>
      <c r="N17" s="85">
        <v>3</v>
      </c>
      <c r="IV17" s="12">
        <v>12273.57192982456</v>
      </c>
    </row>
    <row r="18" spans="1:256" ht="12.75">
      <c r="A18" s="72">
        <v>5</v>
      </c>
      <c r="B18" s="78" t="s">
        <v>15</v>
      </c>
      <c r="C18" s="131">
        <v>82</v>
      </c>
      <c r="D18" s="79">
        <v>189.9</v>
      </c>
      <c r="E18" s="80">
        <v>21</v>
      </c>
      <c r="F18" s="81">
        <v>43</v>
      </c>
      <c r="G18" s="81">
        <v>8045</v>
      </c>
      <c r="H18" s="82">
        <v>187.09302325581396</v>
      </c>
      <c r="I18" s="83">
        <v>3</v>
      </c>
      <c r="J18" s="82">
        <v>14.333333333333334</v>
      </c>
      <c r="K18" s="92">
        <v>259</v>
      </c>
      <c r="L18" s="84">
        <v>-39</v>
      </c>
      <c r="M18" s="84">
        <v>188</v>
      </c>
      <c r="N18" s="84">
        <v>3</v>
      </c>
      <c r="IV18" s="12">
        <v>9000.326356589148</v>
      </c>
    </row>
    <row r="19" spans="1:256" ht="12.75">
      <c r="A19" s="72">
        <v>6</v>
      </c>
      <c r="B19" s="78" t="s">
        <v>29</v>
      </c>
      <c r="C19" s="131">
        <v>283</v>
      </c>
      <c r="D19" s="79">
        <v>174.5</v>
      </c>
      <c r="E19" s="80">
        <v>32</v>
      </c>
      <c r="F19" s="81">
        <v>86</v>
      </c>
      <c r="G19" s="81">
        <v>15648</v>
      </c>
      <c r="H19" s="82">
        <v>181.95348837209303</v>
      </c>
      <c r="I19" s="83">
        <v>6</v>
      </c>
      <c r="J19" s="82">
        <v>14.333333333333334</v>
      </c>
      <c r="K19" s="92">
        <v>255</v>
      </c>
      <c r="L19" s="84">
        <v>-4</v>
      </c>
      <c r="M19" s="84">
        <v>182</v>
      </c>
      <c r="N19" s="84">
        <v>5</v>
      </c>
      <c r="IV19" s="12">
        <v>16868.786821705424</v>
      </c>
    </row>
    <row r="20" spans="1:256" ht="12.75">
      <c r="A20" s="72">
        <v>7</v>
      </c>
      <c r="B20" s="78" t="s">
        <v>24</v>
      </c>
      <c r="C20" s="131">
        <v>134</v>
      </c>
      <c r="D20" s="79">
        <v>189.1</v>
      </c>
      <c r="E20" s="80">
        <v>21</v>
      </c>
      <c r="F20" s="81">
        <v>42</v>
      </c>
      <c r="G20" s="81">
        <v>8591</v>
      </c>
      <c r="H20" s="151">
        <v>204.54761904761904</v>
      </c>
      <c r="I20" s="83">
        <v>3</v>
      </c>
      <c r="J20" s="82">
        <v>14</v>
      </c>
      <c r="K20" s="92">
        <v>259</v>
      </c>
      <c r="L20" s="84">
        <v>-19</v>
      </c>
      <c r="M20" s="84">
        <v>205</v>
      </c>
      <c r="N20" s="84">
        <v>3</v>
      </c>
      <c r="IV20" s="12">
        <v>9647.647619047619</v>
      </c>
    </row>
    <row r="21" spans="1:256" ht="12.75">
      <c r="A21" s="72">
        <v>8</v>
      </c>
      <c r="B21" s="78" t="s">
        <v>28</v>
      </c>
      <c r="C21" s="131">
        <v>106</v>
      </c>
      <c r="D21" s="79">
        <v>170</v>
      </c>
      <c r="E21" s="80">
        <v>35</v>
      </c>
      <c r="F21" s="81">
        <v>24</v>
      </c>
      <c r="G21" s="81">
        <v>3880</v>
      </c>
      <c r="H21" s="82">
        <v>161.66666666666666</v>
      </c>
      <c r="I21" s="84">
        <v>2</v>
      </c>
      <c r="J21" s="82">
        <v>12</v>
      </c>
      <c r="K21" s="148">
        <v>219</v>
      </c>
      <c r="L21" s="84">
        <v>-8</v>
      </c>
      <c r="M21" s="84">
        <v>162</v>
      </c>
      <c r="N21" s="84">
        <v>1</v>
      </c>
      <c r="IV21" s="12">
        <v>4771.666666666667</v>
      </c>
    </row>
    <row r="22" spans="1:14" ht="12.75">
      <c r="A22" s="120"/>
      <c r="B22" s="121"/>
      <c r="C22" s="126"/>
      <c r="D22" s="122"/>
      <c r="E22" s="123"/>
      <c r="F22" s="124"/>
      <c r="G22" s="124"/>
      <c r="H22" s="122"/>
      <c r="I22" s="125"/>
      <c r="J22" s="122"/>
      <c r="K22" s="125"/>
      <c r="L22" s="126"/>
      <c r="M22" s="126"/>
      <c r="N22" s="127"/>
    </row>
    <row r="23" spans="1:26" s="14" customFormat="1" ht="13.5" thickBot="1">
      <c r="A23" s="10"/>
      <c r="B23" s="161" t="s">
        <v>32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Q23" s="15"/>
      <c r="X23" s="43"/>
      <c r="Z23" s="43"/>
    </row>
    <row r="24" spans="1:256" ht="12.75">
      <c r="A24" s="71">
        <v>1</v>
      </c>
      <c r="B24" s="77" t="s">
        <v>29</v>
      </c>
      <c r="C24" s="130">
        <v>283</v>
      </c>
      <c r="D24" s="144">
        <v>174.5</v>
      </c>
      <c r="E24" s="88">
        <v>32</v>
      </c>
      <c r="F24" s="89">
        <v>86</v>
      </c>
      <c r="G24" s="89">
        <v>15648</v>
      </c>
      <c r="H24" s="90">
        <v>181.95348837209303</v>
      </c>
      <c r="I24" s="145">
        <v>6</v>
      </c>
      <c r="J24" s="90">
        <v>14.333333333333334</v>
      </c>
      <c r="K24" s="92">
        <v>255</v>
      </c>
      <c r="L24" s="91">
        <v>-4</v>
      </c>
      <c r="M24" s="91">
        <v>182</v>
      </c>
      <c r="N24" s="91">
        <v>5</v>
      </c>
      <c r="IV24" s="12">
        <v>16868.786821705424</v>
      </c>
    </row>
    <row r="25" spans="1:256" ht="12.75">
      <c r="A25" s="72">
        <v>2</v>
      </c>
      <c r="B25" s="78" t="s">
        <v>30</v>
      </c>
      <c r="C25" s="131">
        <v>200</v>
      </c>
      <c r="D25" s="87">
        <v>189.8</v>
      </c>
      <c r="E25" s="80">
        <v>21</v>
      </c>
      <c r="F25" s="81">
        <v>57</v>
      </c>
      <c r="G25" s="81">
        <v>11159</v>
      </c>
      <c r="H25" s="82">
        <v>195.7719298245614</v>
      </c>
      <c r="I25" s="84">
        <v>3</v>
      </c>
      <c r="J25" s="82">
        <v>19</v>
      </c>
      <c r="K25" s="92">
        <v>241</v>
      </c>
      <c r="L25" s="84">
        <v>-13</v>
      </c>
      <c r="M25" s="84">
        <v>196</v>
      </c>
      <c r="N25" s="85">
        <v>3</v>
      </c>
      <c r="IV25" s="12">
        <v>12273.57192982456</v>
      </c>
    </row>
    <row r="26" spans="1:256" ht="12.75">
      <c r="A26" s="72">
        <v>3</v>
      </c>
      <c r="B26" s="78" t="s">
        <v>15</v>
      </c>
      <c r="C26" s="131">
        <v>82</v>
      </c>
      <c r="D26" s="79">
        <v>189.9</v>
      </c>
      <c r="E26" s="80">
        <v>21</v>
      </c>
      <c r="F26" s="81">
        <v>43</v>
      </c>
      <c r="G26" s="81">
        <v>8045</v>
      </c>
      <c r="H26" s="82">
        <v>187.09302325581396</v>
      </c>
      <c r="I26" s="83">
        <v>3</v>
      </c>
      <c r="J26" s="82">
        <v>14.333333333333334</v>
      </c>
      <c r="K26" s="92">
        <v>259</v>
      </c>
      <c r="L26" s="84">
        <v>-39</v>
      </c>
      <c r="M26" s="84">
        <v>188</v>
      </c>
      <c r="N26" s="84">
        <v>3</v>
      </c>
      <c r="IV26" s="12">
        <v>9000.326356589148</v>
      </c>
    </row>
    <row r="27" spans="1:14" ht="12.75">
      <c r="A27" s="72">
        <v>4</v>
      </c>
      <c r="B27" s="78" t="s">
        <v>63</v>
      </c>
      <c r="C27" s="131">
        <v>143</v>
      </c>
      <c r="D27" s="87">
        <v>175.7</v>
      </c>
      <c r="E27" s="80">
        <v>31</v>
      </c>
      <c r="F27" s="81">
        <v>42</v>
      </c>
      <c r="G27" s="81">
        <v>7936</v>
      </c>
      <c r="H27" s="82">
        <v>188.95238095238096</v>
      </c>
      <c r="I27" s="84">
        <v>2</v>
      </c>
      <c r="J27" s="82">
        <v>21</v>
      </c>
      <c r="K27" s="92">
        <v>248</v>
      </c>
      <c r="L27" s="84">
        <v>-2</v>
      </c>
      <c r="M27" s="84">
        <v>189</v>
      </c>
      <c r="N27" s="84">
        <v>2</v>
      </c>
    </row>
    <row r="28" spans="1:256" ht="12.75">
      <c r="A28" s="72">
        <v>5</v>
      </c>
      <c r="B28" s="78" t="s">
        <v>24</v>
      </c>
      <c r="C28" s="131">
        <v>134</v>
      </c>
      <c r="D28" s="79">
        <v>189.1</v>
      </c>
      <c r="E28" s="80">
        <v>21</v>
      </c>
      <c r="F28" s="81">
        <v>42</v>
      </c>
      <c r="G28" s="81">
        <v>8591</v>
      </c>
      <c r="H28" s="151">
        <v>204.54761904761904</v>
      </c>
      <c r="I28" s="83">
        <v>3</v>
      </c>
      <c r="J28" s="82">
        <v>14</v>
      </c>
      <c r="K28" s="92">
        <v>259</v>
      </c>
      <c r="L28" s="84">
        <v>-19</v>
      </c>
      <c r="M28" s="84">
        <v>205</v>
      </c>
      <c r="N28" s="84">
        <v>3</v>
      </c>
      <c r="IV28" s="12">
        <v>9647.647619047619</v>
      </c>
    </row>
    <row r="29" spans="1:256" ht="12.75">
      <c r="A29" s="72">
        <v>6</v>
      </c>
      <c r="B29" s="86" t="s">
        <v>25</v>
      </c>
      <c r="C29" s="131">
        <v>122</v>
      </c>
      <c r="D29" s="79">
        <v>158.1</v>
      </c>
      <c r="E29" s="80">
        <v>43</v>
      </c>
      <c r="F29" s="81">
        <v>35</v>
      </c>
      <c r="G29" s="81">
        <v>5482</v>
      </c>
      <c r="H29" s="82">
        <v>156.62857142857143</v>
      </c>
      <c r="I29" s="84">
        <v>1</v>
      </c>
      <c r="J29" s="82">
        <v>35</v>
      </c>
      <c r="K29" s="148">
        <v>208</v>
      </c>
      <c r="L29" s="84">
        <v>-13</v>
      </c>
      <c r="M29" s="84">
        <v>157</v>
      </c>
      <c r="N29" s="85">
        <v>1</v>
      </c>
      <c r="IV29" s="12">
        <v>6391.728571428572</v>
      </c>
    </row>
    <row r="30" spans="1:256" ht="12.75">
      <c r="A30" s="72">
        <v>7</v>
      </c>
      <c r="B30" s="78" t="s">
        <v>28</v>
      </c>
      <c r="C30" s="131">
        <v>106</v>
      </c>
      <c r="D30" s="79">
        <v>170</v>
      </c>
      <c r="E30" s="80">
        <v>35</v>
      </c>
      <c r="F30" s="81">
        <v>24</v>
      </c>
      <c r="G30" s="81">
        <v>3880</v>
      </c>
      <c r="H30" s="82">
        <v>161.66666666666666</v>
      </c>
      <c r="I30" s="84">
        <v>2</v>
      </c>
      <c r="J30" s="82">
        <v>12</v>
      </c>
      <c r="K30" s="148">
        <v>219</v>
      </c>
      <c r="L30" s="84">
        <v>-8</v>
      </c>
      <c r="M30" s="84">
        <v>162</v>
      </c>
      <c r="N30" s="84">
        <v>1</v>
      </c>
      <c r="IV30" s="12">
        <v>4771.666666666667</v>
      </c>
    </row>
    <row r="31" spans="1:256" ht="12.75">
      <c r="A31" s="72">
        <v>8</v>
      </c>
      <c r="B31" s="86" t="s">
        <v>27</v>
      </c>
      <c r="C31" s="131">
        <v>61</v>
      </c>
      <c r="D31" s="79">
        <v>155.7</v>
      </c>
      <c r="E31" s="80">
        <v>45</v>
      </c>
      <c r="F31" s="81">
        <v>23</v>
      </c>
      <c r="G31" s="81">
        <v>3445</v>
      </c>
      <c r="H31" s="82">
        <v>149.7826086956522</v>
      </c>
      <c r="I31" s="83">
        <v>1</v>
      </c>
      <c r="J31" s="82">
        <v>23</v>
      </c>
      <c r="K31" s="83">
        <v>182</v>
      </c>
      <c r="L31" s="84">
        <v>-5</v>
      </c>
      <c r="M31" s="84">
        <v>150</v>
      </c>
      <c r="N31" s="84">
        <v>2</v>
      </c>
      <c r="IV31" s="12">
        <v>4240.482608695652</v>
      </c>
    </row>
    <row r="32" spans="4:10" ht="12.75">
      <c r="D32" s="2"/>
      <c r="E32" s="2"/>
      <c r="F32" s="1"/>
      <c r="G32" s="1"/>
      <c r="H32" s="2"/>
      <c r="J32" s="13"/>
    </row>
    <row r="33" spans="4:8" ht="12.75">
      <c r="D33" s="7"/>
      <c r="E33" s="7"/>
      <c r="F33" s="1"/>
      <c r="G33" s="1"/>
      <c r="H33" s="2"/>
    </row>
    <row r="34" spans="1:17" s="6" customFormat="1" ht="12.75">
      <c r="A34" s="3"/>
      <c r="B34" s="4"/>
      <c r="C34" s="3"/>
      <c r="D34" s="2"/>
      <c r="E34" s="2"/>
      <c r="F34" s="1"/>
      <c r="G34" s="1"/>
      <c r="H34" s="2"/>
      <c r="I34" s="3"/>
      <c r="J34" s="5"/>
      <c r="K34" s="3"/>
      <c r="L34" s="10"/>
      <c r="M34" s="10"/>
      <c r="N34" s="10"/>
      <c r="Q34" s="3"/>
    </row>
    <row r="35" spans="4:8" ht="12.75">
      <c r="D35" s="7"/>
      <c r="E35" s="7"/>
      <c r="F35" s="1"/>
      <c r="G35" s="1"/>
      <c r="H35" s="2"/>
    </row>
    <row r="36" spans="4:10" ht="12.75">
      <c r="D36" s="2"/>
      <c r="E36" s="2"/>
      <c r="F36" s="1"/>
      <c r="G36" s="1"/>
      <c r="H36" s="2"/>
      <c r="J36" s="13"/>
    </row>
    <row r="37" spans="1:17" s="6" customFormat="1" ht="12.75">
      <c r="A37" s="3"/>
      <c r="B37" s="4"/>
      <c r="C37" s="3"/>
      <c r="D37" s="2"/>
      <c r="E37" s="2"/>
      <c r="F37" s="1"/>
      <c r="G37" s="1"/>
      <c r="H37" s="2"/>
      <c r="I37" s="3"/>
      <c r="J37" s="5"/>
      <c r="K37" s="3"/>
      <c r="L37" s="10"/>
      <c r="M37" s="10"/>
      <c r="N37" s="10"/>
      <c r="Q37" s="3"/>
    </row>
    <row r="38" spans="4:8" ht="12.75">
      <c r="D38" s="7"/>
      <c r="E38" s="7"/>
      <c r="F38" s="1"/>
      <c r="G38" s="1"/>
      <c r="H38" s="2"/>
    </row>
    <row r="39" spans="4:10" ht="12.75">
      <c r="D39" s="2"/>
      <c r="E39" s="2"/>
      <c r="F39" s="1"/>
      <c r="G39" s="1"/>
      <c r="H39" s="2"/>
      <c r="J39" s="13"/>
    </row>
    <row r="40" spans="4:10" ht="12.75">
      <c r="D40" s="2"/>
      <c r="E40" s="2"/>
      <c r="F40" s="1"/>
      <c r="G40" s="1"/>
      <c r="H40" s="2"/>
      <c r="J40" s="13"/>
    </row>
    <row r="41" spans="4:8" ht="12.75">
      <c r="D41" s="7"/>
      <c r="E41" s="7"/>
      <c r="F41" s="1"/>
      <c r="G41" s="1"/>
      <c r="H41" s="2"/>
    </row>
    <row r="43" spans="4:8" ht="12.75">
      <c r="D43" s="2"/>
      <c r="E43" s="2"/>
      <c r="F43" s="1"/>
      <c r="G43" s="1"/>
      <c r="H43" s="2"/>
    </row>
    <row r="44" spans="4:8" ht="12.75">
      <c r="D44" s="7"/>
      <c r="E44" s="7"/>
      <c r="F44" s="1"/>
      <c r="G44" s="1"/>
      <c r="H44" s="2"/>
    </row>
    <row r="45" spans="4:8" ht="12.75">
      <c r="D45" s="2"/>
      <c r="E45" s="2"/>
      <c r="F45" s="1"/>
      <c r="G45" s="1"/>
      <c r="H45" s="2"/>
    </row>
    <row r="46" spans="4:8" ht="12.75">
      <c r="D46" s="7"/>
      <c r="E46" s="7"/>
      <c r="F46" s="1"/>
      <c r="G46" s="1"/>
      <c r="H46" s="2"/>
    </row>
    <row r="47" spans="4:8" ht="12.75">
      <c r="D47" s="7"/>
      <c r="E47" s="7"/>
      <c r="F47" s="1"/>
      <c r="G47" s="1"/>
      <c r="H47" s="2"/>
    </row>
    <row r="48" spans="1:17" s="6" customFormat="1" ht="12.75">
      <c r="A48" s="3"/>
      <c r="B48" s="4"/>
      <c r="C48" s="3"/>
      <c r="D48" s="2"/>
      <c r="E48" s="2"/>
      <c r="F48" s="1"/>
      <c r="G48" s="1"/>
      <c r="H48" s="2"/>
      <c r="I48" s="3"/>
      <c r="J48" s="5"/>
      <c r="K48" s="3"/>
      <c r="L48" s="10"/>
      <c r="M48" s="10"/>
      <c r="N48" s="10"/>
      <c r="Q48" s="3"/>
    </row>
    <row r="50" spans="4:8" ht="12.75">
      <c r="D50" s="7"/>
      <c r="E50" s="7"/>
      <c r="F50" s="1"/>
      <c r="G50" s="1"/>
      <c r="H50" s="2"/>
    </row>
    <row r="51" spans="1:17" s="6" customFormat="1" ht="12.75">
      <c r="A51" s="3"/>
      <c r="B51" s="4"/>
      <c r="C51" s="3"/>
      <c r="D51" s="2"/>
      <c r="E51" s="2"/>
      <c r="F51" s="1"/>
      <c r="G51" s="1"/>
      <c r="H51" s="2"/>
      <c r="I51" s="3"/>
      <c r="J51" s="5"/>
      <c r="K51" s="3"/>
      <c r="L51" s="10"/>
      <c r="M51" s="10"/>
      <c r="N51" s="10"/>
      <c r="Q51" s="3"/>
    </row>
    <row r="53" spans="4:8" ht="12.75">
      <c r="D53" s="7"/>
      <c r="E53" s="7"/>
      <c r="F53" s="1"/>
      <c r="G53" s="1"/>
      <c r="H53" s="2"/>
    </row>
    <row r="54" spans="1:17" s="6" customFormat="1" ht="12.75">
      <c r="A54" s="3"/>
      <c r="B54" s="4"/>
      <c r="C54" s="3"/>
      <c r="D54" s="2"/>
      <c r="E54" s="2"/>
      <c r="F54" s="1"/>
      <c r="G54" s="1"/>
      <c r="H54" s="2"/>
      <c r="I54" s="3"/>
      <c r="J54" s="5"/>
      <c r="K54" s="3"/>
      <c r="L54" s="10"/>
      <c r="M54" s="10"/>
      <c r="N54" s="10"/>
      <c r="Q54" s="3"/>
    </row>
    <row r="55" spans="1:17" s="6" customFormat="1" ht="12.75">
      <c r="A55" s="3"/>
      <c r="B55" s="4"/>
      <c r="C55" s="3"/>
      <c r="D55" s="2"/>
      <c r="E55" s="2"/>
      <c r="F55" s="1"/>
      <c r="G55" s="1"/>
      <c r="H55" s="2"/>
      <c r="I55" s="3"/>
      <c r="J55" s="5"/>
      <c r="K55" s="3"/>
      <c r="L55" s="10"/>
      <c r="M55" s="10"/>
      <c r="N55" s="10"/>
      <c r="Q55" s="3"/>
    </row>
    <row r="56" spans="4:10" ht="12.75">
      <c r="D56" s="2"/>
      <c r="E56" s="2"/>
      <c r="F56" s="1"/>
      <c r="G56" s="1"/>
      <c r="H56" s="2"/>
      <c r="J56" s="13"/>
    </row>
    <row r="57" spans="1:17" s="6" customFormat="1" ht="12.75">
      <c r="A57" s="3"/>
      <c r="B57" s="4"/>
      <c r="C57" s="3"/>
      <c r="D57" s="2"/>
      <c r="E57" s="2"/>
      <c r="F57" s="1"/>
      <c r="G57" s="1"/>
      <c r="H57" s="2"/>
      <c r="I57" s="3"/>
      <c r="J57" s="5"/>
      <c r="K57" s="3"/>
      <c r="L57" s="10"/>
      <c r="M57" s="10"/>
      <c r="N57" s="10"/>
      <c r="Q57" s="3"/>
    </row>
    <row r="58" spans="1:17" s="6" customFormat="1" ht="12.75">
      <c r="A58" s="3"/>
      <c r="B58" s="4"/>
      <c r="C58" s="3"/>
      <c r="D58" s="2"/>
      <c r="E58" s="2"/>
      <c r="F58" s="1"/>
      <c r="G58" s="1"/>
      <c r="H58" s="2"/>
      <c r="I58" s="3"/>
      <c r="J58" s="5"/>
      <c r="K58" s="3"/>
      <c r="L58" s="10"/>
      <c r="M58" s="10"/>
      <c r="N58" s="10"/>
      <c r="Q58" s="3"/>
    </row>
    <row r="59" spans="4:10" ht="12.75">
      <c r="D59" s="2"/>
      <c r="E59" s="2"/>
      <c r="F59" s="1"/>
      <c r="G59" s="1"/>
      <c r="H59" s="2"/>
      <c r="J59" s="13"/>
    </row>
    <row r="61" spans="4:10" ht="12.75">
      <c r="D61" s="2"/>
      <c r="E61" s="2"/>
      <c r="F61" s="1"/>
      <c r="G61" s="1"/>
      <c r="H61" s="2"/>
      <c r="J61" s="13"/>
    </row>
    <row r="62" spans="4:10" ht="12.75">
      <c r="D62" s="2"/>
      <c r="E62" s="2"/>
      <c r="F62" s="1"/>
      <c r="G62" s="1"/>
      <c r="H62" s="2"/>
      <c r="J62" s="13"/>
    </row>
    <row r="63" spans="4:10" ht="12.75">
      <c r="D63" s="2"/>
      <c r="E63" s="2"/>
      <c r="F63" s="1"/>
      <c r="G63" s="1"/>
      <c r="H63" s="2"/>
      <c r="J63" s="13"/>
    </row>
    <row r="64" spans="4:10" ht="12.75">
      <c r="D64" s="2"/>
      <c r="E64" s="2"/>
      <c r="F64" s="1"/>
      <c r="G64" s="1"/>
      <c r="H64" s="2"/>
      <c r="J64" s="13"/>
    </row>
    <row r="66" spans="4:10" ht="12.75">
      <c r="D66" s="2"/>
      <c r="E66" s="2"/>
      <c r="F66" s="1"/>
      <c r="G66" s="1"/>
      <c r="H66" s="2"/>
      <c r="J66" s="13"/>
    </row>
    <row r="67" spans="4:10" ht="12.75">
      <c r="D67" s="2"/>
      <c r="E67" s="2"/>
      <c r="F67" s="1"/>
      <c r="G67" s="1"/>
      <c r="H67" s="2"/>
      <c r="J67" s="13"/>
    </row>
    <row r="68" spans="4:10" ht="12.75">
      <c r="D68" s="2"/>
      <c r="E68" s="2"/>
      <c r="F68" s="1"/>
      <c r="G68" s="1"/>
      <c r="H68" s="2"/>
      <c r="J68" s="13"/>
    </row>
    <row r="69" spans="4:10" ht="12.75">
      <c r="D69" s="2"/>
      <c r="E69" s="2"/>
      <c r="F69" s="1"/>
      <c r="G69" s="1"/>
      <c r="H69" s="2"/>
      <c r="J69" s="13"/>
    </row>
    <row r="70" spans="4:10" ht="12.75">
      <c r="D70" s="2"/>
      <c r="E70" s="2"/>
      <c r="F70" s="1"/>
      <c r="G70" s="1"/>
      <c r="H70" s="2"/>
      <c r="J70" s="13"/>
    </row>
    <row r="71" spans="4:10" ht="12.75">
      <c r="D71" s="2"/>
      <c r="E71" s="2"/>
      <c r="F71" s="1"/>
      <c r="G71" s="1"/>
      <c r="H71" s="2"/>
      <c r="J71" s="13"/>
    </row>
    <row r="72" spans="4:10" ht="12.75">
      <c r="D72" s="2"/>
      <c r="E72" s="2"/>
      <c r="F72" s="1"/>
      <c r="G72" s="1"/>
      <c r="H72" s="2"/>
      <c r="J72" s="13"/>
    </row>
    <row r="74" spans="4:10" ht="12.75">
      <c r="D74" s="2"/>
      <c r="E74" s="2"/>
      <c r="F74" s="1"/>
      <c r="G74" s="1"/>
      <c r="H74" s="2"/>
      <c r="J74" s="13"/>
    </row>
    <row r="76" spans="4:10" ht="12.75">
      <c r="D76" s="2"/>
      <c r="E76" s="2"/>
      <c r="F76" s="1"/>
      <c r="G76" s="1"/>
      <c r="H76" s="2"/>
      <c r="J76" s="13"/>
    </row>
    <row r="77" spans="4:10" ht="12.75">
      <c r="D77" s="2"/>
      <c r="E77" s="2"/>
      <c r="F77" s="1"/>
      <c r="G77" s="1"/>
      <c r="H77" s="2"/>
      <c r="J77" s="13"/>
    </row>
    <row r="78" spans="1:13" ht="12.75">
      <c r="A78" s="12"/>
      <c r="F78" s="12"/>
      <c r="G78" s="12"/>
      <c r="H78" s="12"/>
      <c r="I78" s="12"/>
      <c r="J78" s="12"/>
      <c r="L78" s="12"/>
      <c r="M78" s="12"/>
    </row>
    <row r="79" spans="4:10" ht="12.75">
      <c r="D79" s="2"/>
      <c r="E79" s="2"/>
      <c r="F79" s="1"/>
      <c r="G79" s="1"/>
      <c r="H79" s="2"/>
      <c r="J79" s="13"/>
    </row>
    <row r="80" spans="4:10" ht="12.75">
      <c r="D80" s="2"/>
      <c r="E80" s="2"/>
      <c r="F80" s="1"/>
      <c r="G80" s="1"/>
      <c r="H80" s="2"/>
      <c r="J80" s="13"/>
    </row>
    <row r="82" spans="4:10" ht="12.75">
      <c r="D82" s="2"/>
      <c r="E82" s="2"/>
      <c r="F82" s="1"/>
      <c r="G82" s="1"/>
      <c r="H82" s="2"/>
      <c r="J82" s="13"/>
    </row>
    <row r="83" spans="4:10" ht="12.75">
      <c r="D83" s="2"/>
      <c r="E83" s="2"/>
      <c r="F83" s="1"/>
      <c r="G83" s="1"/>
      <c r="H83" s="2"/>
      <c r="J83" s="13"/>
    </row>
    <row r="84" spans="4:10" ht="12.75">
      <c r="D84" s="2"/>
      <c r="E84" s="2"/>
      <c r="F84" s="1"/>
      <c r="G84" s="1"/>
      <c r="H84" s="2"/>
      <c r="J84" s="13"/>
    </row>
    <row r="85" spans="1:13" ht="12.75">
      <c r="A85" s="12"/>
      <c r="F85" s="12"/>
      <c r="G85" s="12"/>
      <c r="H85" s="12"/>
      <c r="I85" s="12"/>
      <c r="J85" s="12"/>
      <c r="L85" s="12"/>
      <c r="M85" s="12"/>
    </row>
    <row r="86" spans="4:10" ht="12.75">
      <c r="D86" s="2"/>
      <c r="E86" s="2"/>
      <c r="F86" s="1"/>
      <c r="G86" s="1"/>
      <c r="H86" s="2"/>
      <c r="J86" s="13"/>
    </row>
    <row r="87" spans="4:10" ht="12.75">
      <c r="D87" s="2"/>
      <c r="E87" s="2"/>
      <c r="F87" s="1"/>
      <c r="G87" s="1"/>
      <c r="H87" s="2"/>
      <c r="J87" s="13"/>
    </row>
    <row r="88" spans="4:10" ht="12.75">
      <c r="D88" s="2"/>
      <c r="E88" s="2"/>
      <c r="F88" s="1"/>
      <c r="G88" s="1"/>
      <c r="H88" s="2"/>
      <c r="J88" s="13"/>
    </row>
    <row r="89" spans="4:10" ht="12.75">
      <c r="D89" s="2"/>
      <c r="E89" s="2"/>
      <c r="F89" s="1"/>
      <c r="G89" s="1"/>
      <c r="H89" s="2"/>
      <c r="J89" s="13"/>
    </row>
    <row r="91" spans="4:10" ht="12.75">
      <c r="D91" s="2"/>
      <c r="E91" s="2"/>
      <c r="F91" s="1"/>
      <c r="G91" s="1"/>
      <c r="H91" s="2"/>
      <c r="J91" s="13"/>
    </row>
    <row r="92" spans="4:10" ht="12.75">
      <c r="D92" s="2"/>
      <c r="E92" s="2"/>
      <c r="F92" s="1"/>
      <c r="G92" s="1"/>
      <c r="H92" s="2"/>
      <c r="J92" s="13"/>
    </row>
    <row r="93" spans="4:10" ht="12.75">
      <c r="D93" s="2"/>
      <c r="E93" s="2"/>
      <c r="F93" s="1"/>
      <c r="G93" s="1"/>
      <c r="H93" s="2"/>
      <c r="J93" s="13"/>
    </row>
    <row r="94" spans="4:10" ht="12.75">
      <c r="D94" s="2"/>
      <c r="E94" s="2"/>
      <c r="F94" s="1"/>
      <c r="G94" s="1"/>
      <c r="H94" s="2"/>
      <c r="J94" s="13"/>
    </row>
    <row r="95" spans="4:13" ht="12.75">
      <c r="D95" s="2"/>
      <c r="E95" s="2"/>
      <c r="F95" s="1"/>
      <c r="G95" s="1"/>
      <c r="H95" s="2"/>
      <c r="J95" s="13"/>
      <c r="M95" s="12"/>
    </row>
    <row r="97" spans="4:10" ht="12.75">
      <c r="D97" s="2"/>
      <c r="E97" s="2"/>
      <c r="F97" s="1"/>
      <c r="G97" s="1"/>
      <c r="H97" s="2"/>
      <c r="J97" s="13"/>
    </row>
    <row r="98" spans="4:10" ht="12.75">
      <c r="D98" s="2"/>
      <c r="E98" s="2"/>
      <c r="F98" s="1"/>
      <c r="G98" s="1"/>
      <c r="H98" s="2"/>
      <c r="J98" s="13"/>
    </row>
    <row r="99" spans="4:10" ht="12.75">
      <c r="D99" s="2"/>
      <c r="E99" s="2"/>
      <c r="F99" s="1"/>
      <c r="G99" s="1"/>
      <c r="H99" s="2"/>
      <c r="J99" s="13"/>
    </row>
    <row r="100" spans="4:10" ht="12.75">
      <c r="D100" s="2"/>
      <c r="E100" s="2"/>
      <c r="F100" s="1"/>
      <c r="G100" s="1"/>
      <c r="H100" s="2"/>
      <c r="J100" s="13"/>
    </row>
    <row r="101" spans="4:10" ht="12.75">
      <c r="D101" s="2"/>
      <c r="E101" s="2"/>
      <c r="F101" s="1"/>
      <c r="G101" s="1"/>
      <c r="H101" s="2"/>
      <c r="J101" s="13"/>
    </row>
    <row r="102" spans="4:10" ht="12.75">
      <c r="D102" s="2"/>
      <c r="E102" s="2"/>
      <c r="F102" s="1"/>
      <c r="G102" s="1"/>
      <c r="H102" s="2"/>
      <c r="J102" s="13"/>
    </row>
    <row r="104" spans="4:13" ht="12.75">
      <c r="D104" s="2"/>
      <c r="E104" s="2"/>
      <c r="F104" s="1"/>
      <c r="G104" s="1"/>
      <c r="H104" s="2"/>
      <c r="J104" s="13"/>
      <c r="M104" s="12"/>
    </row>
    <row r="106" spans="4:10" ht="12.75">
      <c r="D106" s="2"/>
      <c r="E106" s="2"/>
      <c r="F106" s="1"/>
      <c r="G106" s="1"/>
      <c r="H106" s="2"/>
      <c r="J106" s="13"/>
    </row>
    <row r="107" spans="4:10" ht="12.75">
      <c r="D107" s="2"/>
      <c r="E107" s="2"/>
      <c r="F107" s="1"/>
      <c r="G107" s="1"/>
      <c r="H107" s="2"/>
      <c r="J107" s="13"/>
    </row>
    <row r="108" spans="4:10" ht="12.75">
      <c r="D108" s="2"/>
      <c r="E108" s="2"/>
      <c r="F108" s="1"/>
      <c r="G108" s="1"/>
      <c r="H108" s="2"/>
      <c r="J108" s="13"/>
    </row>
    <row r="109" spans="4:10" ht="12.75">
      <c r="D109" s="2"/>
      <c r="E109" s="2"/>
      <c r="F109" s="1"/>
      <c r="G109" s="1"/>
      <c r="H109" s="2"/>
      <c r="J109" s="13"/>
    </row>
    <row r="110" spans="4:10" ht="12.75">
      <c r="D110" s="2"/>
      <c r="E110" s="2"/>
      <c r="F110" s="1"/>
      <c r="G110" s="1"/>
      <c r="H110" s="2"/>
      <c r="J110" s="13"/>
    </row>
  </sheetData>
  <sheetProtection/>
  <mergeCells count="4">
    <mergeCell ref="B13:N13"/>
    <mergeCell ref="C1:E1"/>
    <mergeCell ref="C2:E2"/>
    <mergeCell ref="B23:N23"/>
  </mergeCells>
  <printOptions gridLines="1" horizontalCentered="1" verticalCentered="1"/>
  <pageMargins left="0" right="0" top="0.5511811023622047" bottom="0.1968503937007874" header="0" footer="0"/>
  <pageSetup horizontalDpi="360" verticalDpi="360" orientation="portrait" paperSize="9" scale="80" r:id="rId1"/>
  <headerFooter alignWithMargins="0">
    <oddHeader>&amp;C&amp;"Monotype Corsiva,Normal"&amp;20AQUITAINE BOWLING ASSOCIATION
SAISON 2016
</oddHeader>
    <oddFooter xml:space="preserve">&amp;C&amp;D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11.421875" defaultRowHeight="12.75"/>
  <cols>
    <col min="1" max="1" width="3.8515625" style="17" bestFit="1" customWidth="1"/>
    <col min="2" max="2" width="26.00390625" style="18" bestFit="1" customWidth="1"/>
    <col min="3" max="3" width="14.7109375" style="19" customWidth="1"/>
    <col min="4" max="4" width="8.00390625" style="17" bestFit="1" customWidth="1"/>
    <col min="5" max="5" width="6.00390625" style="19" bestFit="1" customWidth="1"/>
    <col min="6" max="9" width="6.00390625" style="19" customWidth="1"/>
    <col min="10" max="10" width="9.140625" style="19" customWidth="1"/>
    <col min="11" max="11" width="9.28125" style="19" customWidth="1"/>
    <col min="12" max="12" width="13.57421875" style="19" customWidth="1"/>
    <col min="13" max="13" width="9.421875" style="60" customWidth="1"/>
    <col min="14" max="14" width="11.421875" style="57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C1" s="8"/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8" s="37" customFormat="1" ht="15.75">
      <c r="A3" s="162"/>
      <c r="B3" s="36"/>
      <c r="C3" s="33"/>
      <c r="D3" s="36"/>
      <c r="E3" s="32"/>
      <c r="F3" s="32"/>
      <c r="G3" s="32"/>
      <c r="H3" s="32"/>
      <c r="I3" s="32"/>
      <c r="J3" s="32"/>
      <c r="K3" s="29"/>
      <c r="L3" s="34"/>
      <c r="M3" s="1"/>
      <c r="N3" s="2"/>
      <c r="O3" s="163"/>
      <c r="Q3" s="32"/>
      <c r="R3" s="32"/>
    </row>
    <row r="4" spans="1:18" s="37" customFormat="1" ht="19.5">
      <c r="A4"/>
      <c r="C4" s="101"/>
      <c r="D4" s="115"/>
      <c r="E4" s="32"/>
      <c r="F4" s="32"/>
      <c r="G4" s="32"/>
      <c r="H4" s="32"/>
      <c r="I4" s="32"/>
      <c r="J4" s="32"/>
      <c r="K4" s="32"/>
      <c r="L4" s="34"/>
      <c r="M4" s="1"/>
      <c r="N4" s="2"/>
      <c r="O4" s="23"/>
      <c r="P4"/>
      <c r="Q4" s="32"/>
      <c r="R4" s="32"/>
    </row>
    <row r="5" spans="1:18" s="37" customFormat="1" ht="17.25">
      <c r="A5" s="36">
        <v>1</v>
      </c>
      <c r="B5" s="39" t="s">
        <v>68</v>
      </c>
      <c r="C5" s="33">
        <v>43009</v>
      </c>
      <c r="D5" s="114">
        <v>2</v>
      </c>
      <c r="E5" s="32">
        <v>177</v>
      </c>
      <c r="F5" s="32">
        <v>194</v>
      </c>
      <c r="G5" s="32">
        <v>150</v>
      </c>
      <c r="H5" s="32"/>
      <c r="I5" s="32"/>
      <c r="J5" s="32">
        <f>+E5+F5+G5+H5</f>
        <v>521</v>
      </c>
      <c r="K5" s="32">
        <v>3</v>
      </c>
      <c r="L5" s="34">
        <f>J5/K5</f>
        <v>173.66666666666666</v>
      </c>
      <c r="M5"/>
      <c r="N5"/>
      <c r="O5"/>
      <c r="P5"/>
      <c r="Q5" s="32"/>
      <c r="R5" s="32"/>
    </row>
    <row r="6" spans="1:18" s="37" customFormat="1" ht="17.25">
      <c r="A6" s="36"/>
      <c r="B6" s="37" t="s">
        <v>71</v>
      </c>
      <c r="C6" s="33"/>
      <c r="D6" s="114">
        <v>5</v>
      </c>
      <c r="E6" s="32">
        <v>152</v>
      </c>
      <c r="F6" s="32">
        <v>144</v>
      </c>
      <c r="G6" s="32">
        <v>155</v>
      </c>
      <c r="H6" s="32"/>
      <c r="I6" s="32"/>
      <c r="J6" s="32">
        <f>+E6+F6+G6+H6</f>
        <v>451</v>
      </c>
      <c r="K6" s="32">
        <v>3</v>
      </c>
      <c r="L6" s="34">
        <f>J6/K6</f>
        <v>150.33333333333334</v>
      </c>
      <c r="M6"/>
      <c r="N6"/>
      <c r="O6"/>
      <c r="P6"/>
      <c r="Q6" s="32"/>
      <c r="R6" s="32"/>
    </row>
    <row r="7" spans="4:15" ht="17.25">
      <c r="D7" s="114">
        <v>8</v>
      </c>
      <c r="E7" s="32">
        <v>180</v>
      </c>
      <c r="F7" s="32">
        <v>152</v>
      </c>
      <c r="G7" s="32">
        <v>133</v>
      </c>
      <c r="H7" s="32"/>
      <c r="I7" s="32"/>
      <c r="J7" s="32">
        <f>+E7+F7+G7+H7</f>
        <v>465</v>
      </c>
      <c r="K7" s="32">
        <v>3</v>
      </c>
      <c r="L7" s="34">
        <f>J7/K7</f>
        <v>155</v>
      </c>
      <c r="M7" s="116">
        <f>+J7+J6+J5</f>
        <v>1437</v>
      </c>
      <c r="N7" s="117">
        <f>+M7/9</f>
        <v>159.66666666666666</v>
      </c>
      <c r="O7" s="36">
        <v>1</v>
      </c>
    </row>
    <row r="8" spans="2:15" ht="18">
      <c r="B8" s="37"/>
      <c r="C8" s="101"/>
      <c r="D8" s="36"/>
      <c r="E8" s="32"/>
      <c r="F8" s="32"/>
      <c r="G8" s="32"/>
      <c r="H8" s="32"/>
      <c r="I8" s="32"/>
      <c r="J8" s="32"/>
      <c r="K8" s="32"/>
      <c r="L8" s="34"/>
      <c r="M8" s="1"/>
      <c r="N8" s="2"/>
      <c r="O8" s="23"/>
    </row>
    <row r="9" spans="2:15" ht="18.75">
      <c r="B9" s="140" t="s">
        <v>72</v>
      </c>
      <c r="C9" s="142">
        <v>43051</v>
      </c>
      <c r="D9" s="114">
        <v>3</v>
      </c>
      <c r="E9" s="32">
        <v>167</v>
      </c>
      <c r="F9" s="32">
        <v>131</v>
      </c>
      <c r="G9" s="32">
        <v>147</v>
      </c>
      <c r="H9" s="32">
        <v>161</v>
      </c>
      <c r="I9" s="32"/>
      <c r="J9" s="32">
        <f>SUM(E9:H9)</f>
        <v>606</v>
      </c>
      <c r="K9" s="32">
        <v>4</v>
      </c>
      <c r="L9" s="34">
        <f>J9/K9</f>
        <v>151.5</v>
      </c>
      <c r="O9" s="23"/>
    </row>
    <row r="10" spans="2:15" ht="18.75">
      <c r="B10" s="37" t="s">
        <v>78</v>
      </c>
      <c r="D10" s="114">
        <v>12</v>
      </c>
      <c r="E10" s="32">
        <v>165</v>
      </c>
      <c r="F10" s="32">
        <v>153</v>
      </c>
      <c r="G10" s="32">
        <v>170</v>
      </c>
      <c r="H10" s="32">
        <v>159</v>
      </c>
      <c r="I10" s="32"/>
      <c r="J10" s="32">
        <f>SUM(E10:H10)</f>
        <v>647</v>
      </c>
      <c r="K10" s="32">
        <v>4</v>
      </c>
      <c r="L10" s="34">
        <f>J10/K10</f>
        <v>161.75</v>
      </c>
      <c r="M10" s="134">
        <f>+J10+J9</f>
        <v>1253</v>
      </c>
      <c r="N10" s="132">
        <f>+M10/8</f>
        <v>156.625</v>
      </c>
      <c r="O10" s="23"/>
    </row>
    <row r="11" spans="4:15" ht="18.75">
      <c r="D11" s="114">
        <v>9</v>
      </c>
      <c r="E11" s="32">
        <v>147</v>
      </c>
      <c r="F11" s="32">
        <v>170</v>
      </c>
      <c r="G11" s="32">
        <v>170</v>
      </c>
      <c r="H11" s="32"/>
      <c r="I11" s="32"/>
      <c r="J11" s="32">
        <f>SUM(E11:H11)</f>
        <v>487</v>
      </c>
      <c r="K11" s="32">
        <v>3</v>
      </c>
      <c r="L11" s="34">
        <f>J11/K11</f>
        <v>162.33333333333334</v>
      </c>
      <c r="M11" s="134"/>
      <c r="N11" s="132"/>
      <c r="O11" s="23"/>
    </row>
    <row r="12" spans="1:15" ht="18.75">
      <c r="A12" s="23"/>
      <c r="D12" s="114">
        <v>2</v>
      </c>
      <c r="E12" s="32">
        <v>156</v>
      </c>
      <c r="F12" s="32">
        <v>181</v>
      </c>
      <c r="G12" s="32">
        <v>208</v>
      </c>
      <c r="H12" s="32"/>
      <c r="I12" s="32"/>
      <c r="J12" s="32">
        <f>SUM(E12:H12)</f>
        <v>545</v>
      </c>
      <c r="K12" s="32">
        <v>3</v>
      </c>
      <c r="L12" s="34">
        <f>J12/K12</f>
        <v>181.66666666666666</v>
      </c>
      <c r="M12" s="134">
        <f>+J12+J11</f>
        <v>1032</v>
      </c>
      <c r="N12" s="132">
        <f>+M12/6</f>
        <v>172</v>
      </c>
      <c r="O12" s="23"/>
    </row>
    <row r="13" spans="1:15" ht="18">
      <c r="A13" s="17"/>
      <c r="E13" s="32"/>
      <c r="F13" s="32"/>
      <c r="G13" s="32"/>
      <c r="H13" s="32"/>
      <c r="I13" s="32"/>
      <c r="J13" s="32"/>
      <c r="K13" s="32"/>
      <c r="M13" s="136">
        <f>+M12+M10</f>
        <v>2285</v>
      </c>
      <c r="N13" s="119">
        <f>+M13/14</f>
        <v>163.21428571428572</v>
      </c>
      <c r="O13" s="36">
        <f>SUM(O4:O12)</f>
        <v>1</v>
      </c>
    </row>
    <row r="14" spans="1:15" ht="18">
      <c r="A14" s="23"/>
      <c r="B14" s="37"/>
      <c r="C14" s="101"/>
      <c r="D14" s="36"/>
      <c r="E14" s="32"/>
      <c r="F14" s="32"/>
      <c r="G14" s="32"/>
      <c r="H14" s="32"/>
      <c r="I14" s="32"/>
      <c r="J14" s="32"/>
      <c r="K14" s="32"/>
      <c r="L14" s="34"/>
      <c r="M14" s="1"/>
      <c r="N14" s="2"/>
      <c r="O14" s="23"/>
    </row>
    <row r="15" spans="1:15" ht="18.75">
      <c r="A15" s="36">
        <v>1</v>
      </c>
      <c r="B15" s="39" t="s">
        <v>68</v>
      </c>
      <c r="C15" s="33">
        <v>43072</v>
      </c>
      <c r="D15" s="114">
        <v>12</v>
      </c>
      <c r="E15" s="32">
        <v>133</v>
      </c>
      <c r="F15" s="32">
        <v>117</v>
      </c>
      <c r="G15" s="32">
        <v>134</v>
      </c>
      <c r="H15" s="32"/>
      <c r="I15" s="32"/>
      <c r="J15" s="32">
        <f>+E15+F15+G15+I15</f>
        <v>384</v>
      </c>
      <c r="K15" s="32">
        <v>3</v>
      </c>
      <c r="L15" s="34">
        <f>J15/K15</f>
        <v>128</v>
      </c>
      <c r="O15" s="23"/>
    </row>
    <row r="16" spans="2:15" ht="18.75">
      <c r="B16" t="s">
        <v>83</v>
      </c>
      <c r="D16" s="114">
        <v>5</v>
      </c>
      <c r="E16" s="32">
        <v>164</v>
      </c>
      <c r="F16" s="32">
        <v>170</v>
      </c>
      <c r="G16" s="32">
        <v>167</v>
      </c>
      <c r="H16" s="32"/>
      <c r="I16" s="32"/>
      <c r="J16" s="32">
        <f>+E16+F16+G16+I16</f>
        <v>501</v>
      </c>
      <c r="K16" s="32">
        <v>3</v>
      </c>
      <c r="L16" s="34">
        <f>J16/K16</f>
        <v>167</v>
      </c>
      <c r="M16" s="134">
        <f>+J16+J15</f>
        <v>885</v>
      </c>
      <c r="N16" s="132">
        <f>+M16/6</f>
        <v>147.5</v>
      </c>
      <c r="O16" s="23"/>
    </row>
    <row r="17" spans="4:15" ht="18.75">
      <c r="D17" s="114">
        <v>4</v>
      </c>
      <c r="E17" s="32">
        <v>138</v>
      </c>
      <c r="F17" s="32">
        <v>148</v>
      </c>
      <c r="G17" s="32">
        <v>149</v>
      </c>
      <c r="H17" s="32"/>
      <c r="I17" s="32"/>
      <c r="J17" s="32">
        <f>+E17+F17+G17+I17</f>
        <v>435</v>
      </c>
      <c r="K17" s="32">
        <v>3</v>
      </c>
      <c r="L17" s="34">
        <f>J17/K17</f>
        <v>145</v>
      </c>
      <c r="O17" s="23"/>
    </row>
    <row r="18" spans="4:15" ht="18.75">
      <c r="D18" s="114">
        <v>8</v>
      </c>
      <c r="E18" s="32">
        <v>136</v>
      </c>
      <c r="F18" s="32">
        <v>151</v>
      </c>
      <c r="G18" s="32">
        <v>153</v>
      </c>
      <c r="H18" s="32"/>
      <c r="I18" s="32"/>
      <c r="J18" s="32">
        <f>+E18+F18+G18+I18</f>
        <v>440</v>
      </c>
      <c r="K18" s="32">
        <v>3</v>
      </c>
      <c r="L18" s="34">
        <f>J18/K18</f>
        <v>146.66666666666666</v>
      </c>
      <c r="O18" s="23"/>
    </row>
    <row r="19" spans="5:15" ht="18">
      <c r="E19" s="32"/>
      <c r="F19" s="32"/>
      <c r="G19" s="32"/>
      <c r="H19" s="32"/>
      <c r="I19" s="32"/>
      <c r="J19" s="32"/>
      <c r="K19" s="32"/>
      <c r="M19" s="136">
        <f>+J18+J17+M16</f>
        <v>1760</v>
      </c>
      <c r="N19" s="119">
        <f>+M19/12</f>
        <v>146.66666666666666</v>
      </c>
      <c r="O19" s="23"/>
    </row>
    <row r="20" spans="1:15" ht="18">
      <c r="A20" s="23"/>
      <c r="B20" s="37"/>
      <c r="C20" s="101"/>
      <c r="D20" s="36"/>
      <c r="E20" s="32"/>
      <c r="F20" s="32"/>
      <c r="G20" s="32"/>
      <c r="H20" s="32"/>
      <c r="I20" s="32"/>
      <c r="J20" s="32"/>
      <c r="K20" s="32"/>
      <c r="L20" s="34"/>
      <c r="M20" s="1"/>
      <c r="N20" s="2"/>
      <c r="O20" s="23"/>
    </row>
    <row r="21" spans="1:15" ht="18">
      <c r="A21" s="23"/>
      <c r="B21" s="37"/>
      <c r="C21" s="101"/>
      <c r="D21" s="36"/>
      <c r="E21" s="32"/>
      <c r="F21" s="32"/>
      <c r="G21" s="32"/>
      <c r="H21" s="32"/>
      <c r="I21" s="32"/>
      <c r="J21" s="32"/>
      <c r="K21" s="32"/>
      <c r="L21" s="34"/>
      <c r="M21" s="1"/>
      <c r="N21" s="2"/>
      <c r="O21" s="23"/>
    </row>
    <row r="22" spans="1:15" ht="18">
      <c r="A22" s="23"/>
      <c r="B22" s="37"/>
      <c r="C22" s="101"/>
      <c r="D22" s="36"/>
      <c r="E22" s="32"/>
      <c r="F22" s="32"/>
      <c r="G22" s="32"/>
      <c r="H22" s="32"/>
      <c r="I22" s="32"/>
      <c r="J22" s="32"/>
      <c r="K22" s="32"/>
      <c r="L22" s="34"/>
      <c r="M22" s="1"/>
      <c r="N22" s="2"/>
      <c r="O22" s="23"/>
    </row>
    <row r="23" spans="1:15" ht="18">
      <c r="A23" s="23"/>
      <c r="B23" s="37"/>
      <c r="C23" s="101"/>
      <c r="D23" s="36"/>
      <c r="E23" s="32"/>
      <c r="F23" s="32"/>
      <c r="G23" s="32"/>
      <c r="H23" s="32"/>
      <c r="I23" s="32"/>
      <c r="J23" s="32"/>
      <c r="K23" s="32"/>
      <c r="L23" s="34"/>
      <c r="M23" s="1"/>
      <c r="N23" s="2"/>
      <c r="O23" s="23"/>
    </row>
    <row r="24" spans="1:15" ht="18">
      <c r="A24" s="23"/>
      <c r="B24" s="93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1"/>
      <c r="N24" s="2"/>
      <c r="O24" s="23"/>
    </row>
    <row r="25" spans="1:15" ht="18">
      <c r="A25" s="36">
        <f>SUM(A4:A12)</f>
        <v>1</v>
      </c>
      <c r="B25" s="24"/>
      <c r="C25" s="23" t="s">
        <v>4</v>
      </c>
      <c r="D25" s="23"/>
      <c r="E25" s="21"/>
      <c r="F25" s="21"/>
      <c r="G25" s="21"/>
      <c r="H25" s="21"/>
      <c r="I25" s="21"/>
      <c r="J25" s="23">
        <f>SUM(J4:J24)</f>
        <v>5482</v>
      </c>
      <c r="K25" s="23">
        <f>SUM(K4:K24)</f>
        <v>35</v>
      </c>
      <c r="L25" s="27">
        <f>J25/K25</f>
        <v>156.62857142857143</v>
      </c>
      <c r="M25" s="1"/>
      <c r="N25" s="2"/>
      <c r="O25" s="36">
        <f>SUM(O4:O23)</f>
        <v>2</v>
      </c>
    </row>
    <row r="26" spans="1:15" ht="18">
      <c r="A26" s="23"/>
      <c r="B26" s="24"/>
      <c r="C26" s="21"/>
      <c r="D26" s="23"/>
      <c r="E26" s="21"/>
      <c r="F26" s="21"/>
      <c r="G26" s="21"/>
      <c r="H26" s="21"/>
      <c r="I26" s="21"/>
      <c r="J26" s="23"/>
      <c r="K26" s="23"/>
      <c r="L26" s="27"/>
      <c r="M26" s="1"/>
      <c r="N26" s="2"/>
      <c r="O26" s="23"/>
    </row>
    <row r="27" spans="1:15" ht="18">
      <c r="A27" s="23"/>
      <c r="B27" s="24"/>
      <c r="C27" s="21"/>
      <c r="D27" s="23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</row>
    <row r="28" spans="1:15" ht="18">
      <c r="A28" s="23"/>
      <c r="B28" s="24"/>
      <c r="C28" s="21"/>
      <c r="D28" s="23"/>
      <c r="E28" s="21"/>
      <c r="F28" s="21"/>
      <c r="G28" s="21"/>
      <c r="H28" s="21"/>
      <c r="I28" s="21"/>
      <c r="J28" s="23"/>
      <c r="K28" s="23"/>
      <c r="L28" s="27"/>
      <c r="M28" s="1"/>
      <c r="N28" s="2"/>
      <c r="O28" s="23"/>
    </row>
    <row r="29" spans="1:15" ht="18">
      <c r="A29" s="23"/>
      <c r="B29" s="24"/>
      <c r="C29" s="21"/>
      <c r="D29" s="23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</row>
    <row r="30" spans="1:15" ht="18">
      <c r="A30" s="23"/>
      <c r="B30" s="24"/>
      <c r="C30" s="21"/>
      <c r="D30" s="23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</row>
    <row r="31" spans="1:15" ht="18">
      <c r="A31" s="23"/>
      <c r="B31" s="24"/>
      <c r="C31" s="21"/>
      <c r="D31" s="23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</row>
    <row r="32" spans="1:15" ht="18">
      <c r="A32" s="23"/>
      <c r="B32" s="24"/>
      <c r="C32" s="21"/>
      <c r="D32" s="23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</row>
    <row r="33" spans="1:15" ht="18">
      <c r="A33" s="23"/>
      <c r="B33" s="24"/>
      <c r="C33" s="21"/>
      <c r="D33" s="23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</row>
    <row r="34" spans="1:15" ht="18">
      <c r="A34" s="23"/>
      <c r="B34" s="24"/>
      <c r="C34" s="21"/>
      <c r="D34" s="23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</row>
    <row r="35" spans="1:15" ht="18">
      <c r="A35" s="23"/>
      <c r="B35" s="24"/>
      <c r="C35" s="21"/>
      <c r="D35" s="23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</row>
    <row r="36" spans="1:15" ht="18">
      <c r="A36" s="23"/>
      <c r="B36" s="24"/>
      <c r="C36" s="21"/>
      <c r="D36" s="23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</row>
    <row r="37" spans="1:16" ht="18">
      <c r="A37" s="23"/>
      <c r="B37" s="24"/>
      <c r="C37" s="21"/>
      <c r="D37" s="23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93"/>
    </row>
    <row r="38" spans="1:16" ht="18">
      <c r="A38" s="23"/>
      <c r="B38" s="24"/>
      <c r="C38" s="21"/>
      <c r="D38" s="23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93"/>
    </row>
    <row r="39" spans="1:16" ht="18">
      <c r="A39" s="23"/>
      <c r="B39" s="24"/>
      <c r="C39" s="21"/>
      <c r="D39" s="23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93"/>
    </row>
    <row r="40" spans="1:16" ht="18">
      <c r="A40" s="23"/>
      <c r="B40" s="24"/>
      <c r="C40" s="21"/>
      <c r="D40" s="23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93"/>
    </row>
    <row r="41" spans="1:16" ht="18">
      <c r="A41" s="23"/>
      <c r="B41" s="24"/>
      <c r="C41" s="21"/>
      <c r="D41" s="23"/>
      <c r="E41" s="21"/>
      <c r="F41" s="21"/>
      <c r="G41" s="21"/>
      <c r="H41" s="21"/>
      <c r="I41" s="21"/>
      <c r="J41" s="21"/>
      <c r="K41" s="21"/>
      <c r="L41" s="21"/>
      <c r="M41" s="1"/>
      <c r="N41" s="2"/>
      <c r="P41" s="93"/>
    </row>
    <row r="42" spans="1:16" ht="18">
      <c r="A42" s="23"/>
      <c r="B42" s="24"/>
      <c r="C42" s="21"/>
      <c r="D42" s="23"/>
      <c r="E42" s="21"/>
      <c r="F42" s="21"/>
      <c r="G42" s="21"/>
      <c r="H42" s="21"/>
      <c r="I42" s="21"/>
      <c r="J42" s="21"/>
      <c r="K42" s="21"/>
      <c r="L42" s="21"/>
      <c r="M42" s="1"/>
      <c r="N42" s="2"/>
      <c r="P42" s="93"/>
    </row>
    <row r="43" spans="1:16" ht="18">
      <c r="A43" s="23"/>
      <c r="B43" s="24"/>
      <c r="C43" s="21"/>
      <c r="D43" s="23"/>
      <c r="E43" s="21"/>
      <c r="F43" s="21"/>
      <c r="G43" s="21"/>
      <c r="H43" s="21"/>
      <c r="I43" s="21"/>
      <c r="J43" s="21"/>
      <c r="K43" s="21"/>
      <c r="L43" s="21"/>
      <c r="M43" s="1"/>
      <c r="N43" s="2"/>
      <c r="P43" s="93"/>
    </row>
    <row r="44" spans="1:16" ht="18">
      <c r="A44" s="23"/>
      <c r="B44" s="24"/>
      <c r="C44" s="21"/>
      <c r="D44" s="23"/>
      <c r="E44" s="21"/>
      <c r="F44" s="21"/>
      <c r="G44" s="21"/>
      <c r="H44" s="21"/>
      <c r="I44" s="21"/>
      <c r="J44" s="21"/>
      <c r="K44" s="21"/>
      <c r="L44" s="21"/>
      <c r="M44" s="1"/>
      <c r="N44" s="2"/>
      <c r="P44" s="23"/>
    </row>
    <row r="45" spans="1:16" ht="18">
      <c r="A45" s="23"/>
      <c r="B45" s="24"/>
      <c r="C45" s="21"/>
      <c r="D45" s="23"/>
      <c r="E45" s="21"/>
      <c r="F45" s="21"/>
      <c r="G45" s="21"/>
      <c r="H45" s="21"/>
      <c r="I45" s="21"/>
      <c r="J45" s="21"/>
      <c r="K45" s="21"/>
      <c r="L45" s="21"/>
      <c r="M45" s="1"/>
      <c r="N45" s="2"/>
      <c r="P45" s="23"/>
    </row>
    <row r="46" spans="1:16" ht="18">
      <c r="A46" s="23"/>
      <c r="B46" s="24" t="s">
        <v>31</v>
      </c>
      <c r="C46" s="21"/>
      <c r="D46" s="23"/>
      <c r="E46" s="21"/>
      <c r="F46" s="21"/>
      <c r="G46" s="21"/>
      <c r="H46" s="21"/>
      <c r="I46" s="21"/>
      <c r="J46" s="21"/>
      <c r="K46" s="21"/>
      <c r="L46" s="21"/>
      <c r="M46" s="1"/>
      <c r="N46" s="2"/>
      <c r="P46" s="23"/>
    </row>
    <row r="47" spans="1:16" ht="18">
      <c r="A47" s="23"/>
      <c r="B47" s="24"/>
      <c r="C47" s="21"/>
      <c r="D47" s="23"/>
      <c r="E47" s="21"/>
      <c r="F47" s="21"/>
      <c r="G47" s="21"/>
      <c r="H47" s="21"/>
      <c r="I47" s="21"/>
      <c r="J47" s="21"/>
      <c r="K47" s="21"/>
      <c r="L47" s="21"/>
      <c r="M47" s="1"/>
      <c r="N47" s="2"/>
      <c r="P47" s="23"/>
    </row>
    <row r="48" spans="1:16" ht="18">
      <c r="A48" s="23"/>
      <c r="B48" s="24"/>
      <c r="C48" s="21"/>
      <c r="D48" s="23"/>
      <c r="E48" s="21"/>
      <c r="F48" s="21"/>
      <c r="G48" s="21"/>
      <c r="H48" s="21"/>
      <c r="I48" s="21"/>
      <c r="J48" s="21"/>
      <c r="K48" s="21"/>
      <c r="L48" s="21"/>
      <c r="M48" s="1"/>
      <c r="N48" s="2"/>
      <c r="P48" s="23"/>
    </row>
    <row r="49" spans="1:16" ht="18">
      <c r="A49" s="23"/>
      <c r="B49" s="24"/>
      <c r="C49" s="21"/>
      <c r="D49" s="23"/>
      <c r="E49" s="21"/>
      <c r="F49" s="21"/>
      <c r="G49" s="21"/>
      <c r="H49" s="21"/>
      <c r="I49" s="21"/>
      <c r="J49" s="21"/>
      <c r="K49" s="21"/>
      <c r="L49" s="21"/>
      <c r="M49" s="1"/>
      <c r="N49" s="2"/>
      <c r="P49" s="23"/>
    </row>
    <row r="50" spans="1:16" ht="18">
      <c r="A50" s="23"/>
      <c r="B50" s="24"/>
      <c r="C50" s="21"/>
      <c r="D50" s="23"/>
      <c r="E50" s="21"/>
      <c r="F50" s="21"/>
      <c r="G50" s="21"/>
      <c r="H50" s="21"/>
      <c r="I50" s="21"/>
      <c r="J50" s="21"/>
      <c r="K50" s="21"/>
      <c r="L50" s="21"/>
      <c r="M50" s="1"/>
      <c r="N50" s="2"/>
      <c r="P50" s="23"/>
    </row>
    <row r="51" spans="1:16" ht="18">
      <c r="A51" s="23"/>
      <c r="B51" s="24"/>
      <c r="C51" s="21"/>
      <c r="D51" s="23"/>
      <c r="E51" s="21"/>
      <c r="F51" s="21"/>
      <c r="G51" s="21"/>
      <c r="H51" s="21"/>
      <c r="I51" s="21"/>
      <c r="J51" s="21"/>
      <c r="K51" s="21"/>
      <c r="L51" s="21"/>
      <c r="M51" s="1"/>
      <c r="N51" s="2"/>
      <c r="P51" s="23"/>
    </row>
    <row r="52" spans="1:16" ht="18">
      <c r="A52" s="23"/>
      <c r="B52" s="24"/>
      <c r="C52" s="21"/>
      <c r="D52" s="23"/>
      <c r="E52" s="21"/>
      <c r="F52" s="21"/>
      <c r="G52" s="21"/>
      <c r="H52" s="21"/>
      <c r="I52" s="21"/>
      <c r="J52" s="21"/>
      <c r="K52" s="21"/>
      <c r="L52" s="21"/>
      <c r="M52" s="1"/>
      <c r="N52" s="2"/>
      <c r="P52" s="23"/>
    </row>
    <row r="53" spans="1:16" ht="18">
      <c r="A53" s="23"/>
      <c r="B53" s="24"/>
      <c r="C53" s="21"/>
      <c r="D53" s="23"/>
      <c r="E53" s="21"/>
      <c r="F53" s="21"/>
      <c r="G53" s="21"/>
      <c r="H53" s="21"/>
      <c r="I53" s="21"/>
      <c r="J53" s="21"/>
      <c r="K53" s="21"/>
      <c r="L53" s="21"/>
      <c r="M53" s="1"/>
      <c r="N53" s="2"/>
      <c r="P53" s="23"/>
    </row>
    <row r="54" spans="1:16" ht="18">
      <c r="A54" s="23"/>
      <c r="B54" s="24"/>
      <c r="C54" s="21"/>
      <c r="D54" s="23"/>
      <c r="E54" s="21"/>
      <c r="F54" s="21"/>
      <c r="G54" s="21"/>
      <c r="H54" s="21"/>
      <c r="I54" s="21"/>
      <c r="J54" s="21"/>
      <c r="K54" s="21"/>
      <c r="L54" s="21"/>
      <c r="M54" s="1"/>
      <c r="N54" s="2"/>
      <c r="P54" s="23"/>
    </row>
    <row r="55" spans="1:16" ht="18">
      <c r="A55" s="23"/>
      <c r="B55" s="24"/>
      <c r="C55" s="21"/>
      <c r="D55" s="23"/>
      <c r="E55" s="21"/>
      <c r="F55" s="21"/>
      <c r="G55" s="21"/>
      <c r="H55" s="21"/>
      <c r="I55" s="21"/>
      <c r="J55" s="21"/>
      <c r="K55" s="21"/>
      <c r="L55" s="21"/>
      <c r="M55" s="1"/>
      <c r="N55" s="2"/>
      <c r="P55" s="23"/>
    </row>
    <row r="56" spans="1:16" ht="18">
      <c r="A56" s="23"/>
      <c r="B56" s="24"/>
      <c r="C56" s="21"/>
      <c r="D56" s="23"/>
      <c r="E56" s="21"/>
      <c r="F56" s="21"/>
      <c r="G56" s="21"/>
      <c r="H56" s="21"/>
      <c r="I56" s="21"/>
      <c r="J56" s="21"/>
      <c r="K56" s="21"/>
      <c r="L56" s="21"/>
      <c r="M56" s="1"/>
      <c r="N56" s="2"/>
      <c r="P56" s="23"/>
    </row>
    <row r="57" spans="1:16" ht="18">
      <c r="A57" s="23"/>
      <c r="B57" s="24"/>
      <c r="C57" s="21"/>
      <c r="D57" s="23"/>
      <c r="E57" s="21"/>
      <c r="F57" s="21"/>
      <c r="G57" s="21"/>
      <c r="H57" s="21"/>
      <c r="I57" s="21"/>
      <c r="J57" s="21"/>
      <c r="K57" s="21"/>
      <c r="L57" s="21"/>
      <c r="M57" s="1"/>
      <c r="N57" s="2"/>
      <c r="P57" s="23"/>
    </row>
    <row r="58" spans="2:16" ht="18">
      <c r="B58" s="24"/>
      <c r="C58" s="21"/>
      <c r="D58" s="23"/>
      <c r="E58" s="21"/>
      <c r="F58" s="21"/>
      <c r="G58" s="21"/>
      <c r="H58" s="21"/>
      <c r="I58" s="21"/>
      <c r="J58" s="21"/>
      <c r="K58" s="21"/>
      <c r="L58" s="21"/>
      <c r="M58" s="1"/>
      <c r="N58" s="2"/>
      <c r="P58" s="23"/>
    </row>
    <row r="59" spans="2:16" ht="18">
      <c r="B59" s="24"/>
      <c r="C59" s="21"/>
      <c r="D59" s="23"/>
      <c r="E59" s="21"/>
      <c r="F59" s="21"/>
      <c r="G59" s="21"/>
      <c r="H59" s="21"/>
      <c r="I59" s="21"/>
      <c r="J59" s="21"/>
      <c r="K59" s="21"/>
      <c r="L59" s="21"/>
      <c r="M59" s="1"/>
      <c r="N59" s="2"/>
      <c r="P59" s="23"/>
    </row>
    <row r="60" spans="2:16" ht="18">
      <c r="B60" s="24"/>
      <c r="C60" s="21"/>
      <c r="D60" s="23"/>
      <c r="E60" s="21"/>
      <c r="F60" s="21"/>
      <c r="G60" s="21"/>
      <c r="H60" s="21"/>
      <c r="I60" s="21"/>
      <c r="J60" s="21"/>
      <c r="K60" s="21"/>
      <c r="L60" s="21"/>
      <c r="M60" s="1"/>
      <c r="N60" s="2"/>
      <c r="P60" s="23"/>
    </row>
    <row r="61" spans="2:14" ht="18">
      <c r="B61" s="24"/>
      <c r="C61" s="21"/>
      <c r="D61" s="23"/>
      <c r="E61" s="21"/>
      <c r="F61" s="21"/>
      <c r="G61" s="21"/>
      <c r="H61" s="21"/>
      <c r="I61" s="21"/>
      <c r="J61" s="21"/>
      <c r="K61" s="21"/>
      <c r="L61" s="21"/>
      <c r="M61" s="1"/>
      <c r="N61" s="2"/>
    </row>
    <row r="62" spans="2:14" ht="18">
      <c r="B62" s="24"/>
      <c r="C62" s="21"/>
      <c r="D62" s="23"/>
      <c r="E62" s="21"/>
      <c r="F62" s="21"/>
      <c r="G62" s="21"/>
      <c r="H62" s="21"/>
      <c r="I62" s="21"/>
      <c r="J62" s="21"/>
      <c r="K62" s="21"/>
      <c r="L62" s="21"/>
      <c r="M62" s="1"/>
      <c r="N62" s="2"/>
    </row>
    <row r="63" spans="2:14" ht="18">
      <c r="B63" s="24"/>
      <c r="C63" s="21"/>
      <c r="D63" s="23"/>
      <c r="E63" s="21"/>
      <c r="F63" s="21"/>
      <c r="G63" s="21"/>
      <c r="H63" s="21"/>
      <c r="I63" s="21"/>
      <c r="J63" s="21"/>
      <c r="K63" s="21"/>
      <c r="L63" s="21"/>
      <c r="M63" s="1"/>
      <c r="N63" s="2"/>
    </row>
    <row r="64" spans="2:14" ht="18">
      <c r="B64" s="24"/>
      <c r="C64" s="21"/>
      <c r="D64" s="23"/>
      <c r="E64" s="21"/>
      <c r="F64" s="21"/>
      <c r="G64" s="21"/>
      <c r="H64" s="21"/>
      <c r="I64" s="21"/>
      <c r="J64" s="21"/>
      <c r="K64" s="21"/>
      <c r="L64" s="21"/>
      <c r="M64" s="1"/>
      <c r="N64" s="2"/>
    </row>
    <row r="65" spans="2:14" ht="18">
      <c r="B65" s="24"/>
      <c r="C65" s="21"/>
      <c r="D65" s="23"/>
      <c r="E65" s="21"/>
      <c r="F65" s="21"/>
      <c r="G65" s="21"/>
      <c r="H65" s="21"/>
      <c r="I65" s="21"/>
      <c r="J65" s="21"/>
      <c r="K65" s="21"/>
      <c r="L65" s="21"/>
      <c r="M65" s="1"/>
      <c r="N65" s="2"/>
    </row>
    <row r="66" spans="2:14" ht="18">
      <c r="B66" s="24"/>
      <c r="C66" s="21"/>
      <c r="D66" s="23"/>
      <c r="E66" s="21"/>
      <c r="F66" s="21"/>
      <c r="G66" s="21"/>
      <c r="H66" s="21"/>
      <c r="I66" s="21"/>
      <c r="J66" s="21"/>
      <c r="K66" s="21"/>
      <c r="L66" s="21"/>
      <c r="M66" s="1"/>
      <c r="N66" s="2"/>
    </row>
    <row r="67" spans="2:14" ht="18">
      <c r="B67" s="24"/>
      <c r="C67" s="21"/>
      <c r="D67" s="23"/>
      <c r="E67" s="21"/>
      <c r="F67" s="21"/>
      <c r="G67" s="21"/>
      <c r="H67" s="21"/>
      <c r="I67" s="21"/>
      <c r="J67" s="21"/>
      <c r="K67" s="21"/>
      <c r="L67" s="21"/>
      <c r="M67" s="1"/>
      <c r="N67" s="2"/>
    </row>
    <row r="68" spans="2:14" ht="18">
      <c r="B68" s="24"/>
      <c r="C68" s="21"/>
      <c r="D68" s="23"/>
      <c r="E68" s="21"/>
      <c r="F68" s="21"/>
      <c r="G68" s="21"/>
      <c r="H68" s="21"/>
      <c r="I68" s="21"/>
      <c r="J68" s="21"/>
      <c r="K68" s="21"/>
      <c r="L68" s="21"/>
      <c r="M68" s="1"/>
      <c r="N68" s="2"/>
    </row>
    <row r="69" spans="2:14" ht="18">
      <c r="B69" s="24"/>
      <c r="C69" s="21"/>
      <c r="D69" s="23"/>
      <c r="E69" s="21"/>
      <c r="F69" s="21"/>
      <c r="G69" s="21"/>
      <c r="H69" s="21"/>
      <c r="I69" s="21"/>
      <c r="J69" s="21"/>
      <c r="K69" s="21"/>
      <c r="L69" s="21"/>
      <c r="M69" s="1"/>
      <c r="N69" s="2"/>
    </row>
    <row r="70" spans="2:14" ht="18">
      <c r="B70" s="24"/>
      <c r="C70" s="21"/>
      <c r="D70" s="23"/>
      <c r="E70" s="21"/>
      <c r="F70" s="21"/>
      <c r="G70" s="21"/>
      <c r="H70" s="21"/>
      <c r="I70" s="21"/>
      <c r="J70" s="21"/>
      <c r="K70" s="21"/>
      <c r="L70" s="21"/>
      <c r="M70" s="1"/>
      <c r="N70" s="2"/>
    </row>
    <row r="71" spans="2:12" ht="18">
      <c r="B71" s="24"/>
      <c r="C71" s="21"/>
      <c r="D71" s="23"/>
      <c r="E71" s="21"/>
      <c r="F71" s="21"/>
      <c r="G71" s="21"/>
      <c r="H71" s="21"/>
      <c r="I71" s="21"/>
      <c r="J71" s="21"/>
      <c r="K71" s="21"/>
      <c r="L71" s="21"/>
    </row>
    <row r="72" spans="2:12" ht="18">
      <c r="B72" s="24"/>
      <c r="C72" s="21"/>
      <c r="D72" s="23"/>
      <c r="E72" s="21"/>
      <c r="F72" s="21"/>
      <c r="G72" s="21"/>
      <c r="H72" s="21"/>
      <c r="I72" s="21"/>
      <c r="J72" s="21"/>
      <c r="K72" s="21"/>
      <c r="L72" s="21"/>
    </row>
    <row r="73" spans="2:12" ht="18">
      <c r="B73" s="24"/>
      <c r="D73" s="23"/>
      <c r="E73" s="21"/>
      <c r="F73" s="21"/>
      <c r="G73" s="21"/>
      <c r="H73" s="21"/>
      <c r="I73" s="21"/>
      <c r="J73" s="21"/>
      <c r="K73" s="21"/>
      <c r="L73" s="21"/>
    </row>
    <row r="74" spans="2:12" ht="18">
      <c r="B74" s="24"/>
      <c r="D74" s="23"/>
      <c r="E74" s="21"/>
      <c r="F74" s="21"/>
      <c r="G74" s="21"/>
      <c r="H74" s="21"/>
      <c r="I74" s="21"/>
      <c r="J74" s="21"/>
      <c r="K74" s="21"/>
      <c r="L74" s="21"/>
    </row>
    <row r="75" ht="18">
      <c r="B75" s="24"/>
    </row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spans="1:18" s="93" customFormat="1" ht="18">
      <c r="A100" s="17"/>
      <c r="B100" s="18"/>
      <c r="C100" s="19"/>
      <c r="D100" s="17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95"/>
      <c r="R100" s="95"/>
    </row>
    <row r="101" spans="1:18" s="93" customFormat="1" ht="18">
      <c r="A101" s="17"/>
      <c r="B101" s="18"/>
      <c r="C101" s="19"/>
      <c r="D101" s="17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95"/>
      <c r="R101" s="95"/>
    </row>
    <row r="102" spans="1:18" s="93" customFormat="1" ht="18">
      <c r="A102" s="17"/>
      <c r="B102" s="18"/>
      <c r="C102" s="19"/>
      <c r="D102" s="17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95"/>
      <c r="R102" s="95"/>
    </row>
    <row r="103" spans="1:18" s="93" customFormat="1" ht="18">
      <c r="A103" s="17"/>
      <c r="B103" s="18"/>
      <c r="C103" s="19"/>
      <c r="D103" s="17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95"/>
      <c r="R103" s="95"/>
    </row>
    <row r="104" spans="1:18" s="93" customFormat="1" ht="18">
      <c r="A104" s="17"/>
      <c r="B104" s="18"/>
      <c r="C104" s="19"/>
      <c r="D104" s="17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95"/>
      <c r="R104" s="95"/>
    </row>
    <row r="105" spans="1:18" s="93" customFormat="1" ht="18">
      <c r="A105" s="17"/>
      <c r="B105" s="18"/>
      <c r="C105" s="19"/>
      <c r="D105" s="17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  <c r="Q105" s="95"/>
      <c r="R105" s="95"/>
    </row>
    <row r="106" spans="1:18" s="93" customFormat="1" ht="18">
      <c r="A106" s="17"/>
      <c r="B106" s="18"/>
      <c r="C106" s="19"/>
      <c r="D106" s="17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  <c r="Q106" s="95"/>
      <c r="R106" s="95"/>
    </row>
    <row r="107" spans="1:18" s="24" customFormat="1" ht="18">
      <c r="A107" s="17"/>
      <c r="B107" s="18"/>
      <c r="C107" s="19"/>
      <c r="D107" s="17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  <c r="R107" s="21"/>
    </row>
    <row r="108" spans="1:18" s="24" customFormat="1" ht="18">
      <c r="A108" s="17"/>
      <c r="B108" s="18"/>
      <c r="C108" s="19"/>
      <c r="D108" s="17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  <c r="R108" s="21"/>
    </row>
    <row r="109" spans="1:18" s="24" customFormat="1" ht="18">
      <c r="A109" s="17"/>
      <c r="B109" s="18"/>
      <c r="C109" s="19"/>
      <c r="D109" s="17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  <c r="R109" s="21"/>
    </row>
    <row r="110" spans="1:18" s="24" customFormat="1" ht="18">
      <c r="A110" s="17"/>
      <c r="B110" s="18"/>
      <c r="C110" s="19"/>
      <c r="D110" s="17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7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6" customFormat="1" ht="18">
      <c r="A112" s="17"/>
      <c r="B112" s="18"/>
      <c r="C112" s="19"/>
      <c r="D112" s="17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3"/>
      <c r="R112" s="23"/>
    </row>
    <row r="113" spans="1:18" s="26" customFormat="1" ht="18">
      <c r="A113" s="17"/>
      <c r="B113" s="18"/>
      <c r="C113" s="19"/>
      <c r="D113" s="17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3"/>
      <c r="R113" s="23"/>
    </row>
    <row r="114" spans="1:18" s="26" customFormat="1" ht="18">
      <c r="A114" s="17"/>
      <c r="B114" s="18"/>
      <c r="C114" s="19"/>
      <c r="D114" s="17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3"/>
      <c r="R114" s="23"/>
    </row>
    <row r="115" spans="1:18" s="24" customFormat="1" ht="18">
      <c r="A115" s="17"/>
      <c r="B115" s="18"/>
      <c r="C115" s="19"/>
      <c r="D115" s="17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6" customFormat="1" ht="18">
      <c r="A116" s="17"/>
      <c r="B116" s="18"/>
      <c r="C116" s="19"/>
      <c r="D116" s="17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3"/>
      <c r="R116" s="23"/>
    </row>
    <row r="117" spans="1:18" s="24" customFormat="1" ht="18">
      <c r="A117" s="17"/>
      <c r="B117" s="18"/>
      <c r="C117" s="19"/>
      <c r="D117" s="17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7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  <row r="119" spans="1:18" s="24" customFormat="1" ht="18">
      <c r="A119" s="17"/>
      <c r="B119" s="18"/>
      <c r="C119" s="19"/>
      <c r="D119" s="17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 s="17"/>
      <c r="Q119" s="21"/>
      <c r="R119" s="21"/>
    </row>
    <row r="120" spans="1:18" s="24" customFormat="1" ht="18">
      <c r="A120" s="17"/>
      <c r="B120" s="18"/>
      <c r="C120" s="19"/>
      <c r="D120" s="17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 s="17"/>
      <c r="Q120" s="21"/>
      <c r="R120" s="21"/>
    </row>
    <row r="121" spans="1:18" s="24" customFormat="1" ht="18">
      <c r="A121" s="17"/>
      <c r="B121" s="18"/>
      <c r="C121" s="19"/>
      <c r="D121" s="17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 s="17"/>
      <c r="Q121" s="21"/>
      <c r="R121" s="21"/>
    </row>
    <row r="122" spans="1:18" s="24" customFormat="1" ht="18">
      <c r="A122" s="17"/>
      <c r="B122" s="18"/>
      <c r="C122" s="19"/>
      <c r="D122" s="17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 s="17"/>
      <c r="Q122" s="21"/>
      <c r="R122" s="21"/>
    </row>
    <row r="123" spans="1:18" s="24" customFormat="1" ht="18">
      <c r="A123" s="17"/>
      <c r="B123" s="18"/>
      <c r="C123" s="19"/>
      <c r="D123" s="17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 s="17"/>
      <c r="Q123" s="21"/>
      <c r="R123" s="21"/>
    </row>
  </sheetData>
  <sheetProtection/>
  <mergeCells count="2">
    <mergeCell ref="A1:A3"/>
    <mergeCell ref="O1:O3"/>
  </mergeCells>
  <conditionalFormatting sqref="J13 E4:I23">
    <cfRule type="cellIs" priority="936" dxfId="2" operator="greaterThan" stopIfTrue="1">
      <formula>199</formula>
    </cfRule>
    <cfRule type="cellIs" priority="937" dxfId="0" operator="greaterThan" stopIfTrue="1">
      <formula>199</formula>
    </cfRule>
    <cfRule type="cellIs" priority="938" dxfId="0" operator="greaterThan" stopIfTrue="1">
      <formula>199</formula>
    </cfRule>
  </conditionalFormatting>
  <conditionalFormatting sqref="K4:K7 K9:K13 J13 D4:I23">
    <cfRule type="cellIs" priority="933" dxfId="2" operator="greaterThan" stopIfTrue="1">
      <formula>199</formula>
    </cfRule>
    <cfRule type="cellIs" priority="934" dxfId="0" operator="greaterThan" stopIfTrue="1">
      <formula>199</formula>
    </cfRule>
    <cfRule type="cellIs" priority="935" dxfId="2" operator="greaterThan" stopIfTrue="1">
      <formula>199</formula>
    </cfRule>
  </conditionalFormatting>
  <conditionalFormatting sqref="J13 E4:I23">
    <cfRule type="cellIs" priority="932" dxfId="0" operator="greaterThan" stopIfTrue="1">
      <formula>199</formula>
    </cfRule>
  </conditionalFormatting>
  <conditionalFormatting sqref="E4:I23">
    <cfRule type="cellIs" priority="931" dxfId="9" operator="greaterThan" stopIfTrue="1">
      <formula>199</formula>
    </cfRule>
  </conditionalFormatting>
  <conditionalFormatting sqref="E5:I7 E9:I13 H4:H22 E1:G22 E24:G65536 E23:H23">
    <cfRule type="cellIs" priority="901" dxfId="2" operator="greaterThan" stopIfTrue="1">
      <formula>199</formula>
    </cfRule>
  </conditionalFormatting>
  <conditionalFormatting sqref="E5:I7 E9:I13">
    <cfRule type="cellIs" priority="76" dxfId="0" operator="greaterThan" stopIfTrue="1">
      <formula>199</formula>
    </cfRule>
    <cfRule type="cellIs" priority="77" dxfId="0" operator="greaterThan" stopIfTrue="1">
      <formula>199</formula>
    </cfRule>
  </conditionalFormatting>
  <conditionalFormatting sqref="E15:I19">
    <cfRule type="cellIs" priority="11" dxfId="0" operator="greaterThan" stopIfTrue="1">
      <formula>199</formula>
    </cfRule>
  </conditionalFormatting>
  <conditionalFormatting sqref="E15:G19">
    <cfRule type="cellIs" priority="10" dxfId="9" operator="greaterThan" stopIfTrue="1">
      <formula>199</formula>
    </cfRule>
  </conditionalFormatting>
  <conditionalFormatting sqref="E15:I19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E15:I19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15:I19">
    <cfRule type="cellIs" priority="3" dxfId="2" operator="greaterThan" stopIfTrue="1">
      <formula>199</formula>
    </cfRule>
  </conditionalFormatting>
  <conditionalFormatting sqref="E15:I19">
    <cfRule type="cellIs" priority="1" dxfId="0" operator="greaterThan" stopIfTrue="1">
      <formula>199</formula>
    </cfRule>
    <cfRule type="cellIs" priority="2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4.00390625" style="17" bestFit="1" customWidth="1"/>
    <col min="2" max="2" width="26.00390625" style="18" bestFit="1" customWidth="1"/>
    <col min="3" max="3" width="13.421875" style="19" bestFit="1" customWidth="1"/>
    <col min="4" max="4" width="8.421875" style="19" bestFit="1" customWidth="1"/>
    <col min="5" max="5" width="6.00390625" style="19" bestFit="1" customWidth="1"/>
    <col min="6" max="8" width="6.00390625" style="19" customWidth="1"/>
    <col min="9" max="9" width="5.140625" style="19" bestFit="1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19" bestFit="1" customWidth="1"/>
    <col min="14" max="14" width="8.28125" style="20" bestFit="1" customWidth="1"/>
    <col min="15" max="15" width="4.00390625" style="17" bestFit="1" customWidth="1"/>
    <col min="16" max="16384" width="11.421875" style="18" customWidth="1"/>
  </cols>
  <sheetData>
    <row r="1" spans="1:15" s="9" customFormat="1" ht="54.75" customHeight="1">
      <c r="A1" s="162" t="s">
        <v>4</v>
      </c>
      <c r="M1" s="8"/>
      <c r="N1" s="28"/>
      <c r="O1" s="163" t="s">
        <v>26</v>
      </c>
    </row>
    <row r="2" spans="1:15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3"/>
    </row>
    <row r="3" spans="1:15" s="24" customFormat="1" ht="18">
      <c r="A3"/>
      <c r="B3" s="37"/>
      <c r="C3" s="94"/>
      <c r="D3" s="95"/>
      <c r="E3" s="95"/>
      <c r="F3" s="95"/>
      <c r="G3" s="95"/>
      <c r="H3" s="95"/>
      <c r="I3" s="95"/>
      <c r="J3" s="95"/>
      <c r="K3" s="95"/>
      <c r="L3" s="96"/>
      <c r="M3" s="16"/>
      <c r="N3" s="25"/>
      <c r="O3"/>
    </row>
    <row r="4" spans="1:15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149</v>
      </c>
      <c r="F4" s="32">
        <v>141</v>
      </c>
      <c r="G4" s="32">
        <v>122</v>
      </c>
      <c r="H4" s="32"/>
      <c r="I4" s="32"/>
      <c r="J4" s="35">
        <f>+E4+F4+G4+H4</f>
        <v>412</v>
      </c>
      <c r="K4" s="32">
        <v>3</v>
      </c>
      <c r="L4" s="34">
        <f>J4/K4</f>
        <v>137.33333333333334</v>
      </c>
      <c r="M4"/>
      <c r="N4"/>
      <c r="O4"/>
    </row>
    <row r="5" spans="1:15" s="24" customFormat="1" ht="18.75">
      <c r="A5" s="36"/>
      <c r="B5" s="37" t="s">
        <v>70</v>
      </c>
      <c r="C5" s="33"/>
      <c r="D5" s="114">
        <v>5</v>
      </c>
      <c r="E5" s="32">
        <v>173</v>
      </c>
      <c r="F5" s="32">
        <v>182</v>
      </c>
      <c r="G5" s="32">
        <v>153</v>
      </c>
      <c r="H5" s="32"/>
      <c r="I5" s="32"/>
      <c r="J5" s="35">
        <f>+E5+F5+G5+H5</f>
        <v>508</v>
      </c>
      <c r="K5" s="32">
        <v>3</v>
      </c>
      <c r="L5" s="34">
        <f>J5/K5</f>
        <v>169.33333333333334</v>
      </c>
      <c r="M5"/>
      <c r="N5"/>
      <c r="O5"/>
    </row>
    <row r="6" spans="1:15" s="24" customFormat="1" ht="18.75">
      <c r="A6"/>
      <c r="B6"/>
      <c r="C6"/>
      <c r="D6" s="114">
        <v>8</v>
      </c>
      <c r="E6" s="32">
        <v>122</v>
      </c>
      <c r="F6" s="32">
        <v>122</v>
      </c>
      <c r="G6" s="32">
        <v>146</v>
      </c>
      <c r="H6" s="32"/>
      <c r="I6" s="32"/>
      <c r="J6" s="35">
        <f>+E6+F6+G6+H6</f>
        <v>390</v>
      </c>
      <c r="K6" s="32">
        <v>3</v>
      </c>
      <c r="L6" s="34">
        <f>J6/K6</f>
        <v>130</v>
      </c>
      <c r="M6" s="116">
        <f>+J6+J5+J4</f>
        <v>1310</v>
      </c>
      <c r="N6" s="117">
        <f>+M6/9</f>
        <v>145.55555555555554</v>
      </c>
      <c r="O6" s="36">
        <v>1</v>
      </c>
    </row>
    <row r="7" spans="1:15" s="24" customFormat="1" ht="18.75">
      <c r="A7"/>
      <c r="B7"/>
      <c r="C7"/>
      <c r="D7" s="114"/>
      <c r="E7" s="32"/>
      <c r="F7" s="32"/>
      <c r="G7" s="32"/>
      <c r="H7" s="32"/>
      <c r="I7" s="32"/>
      <c r="J7" s="32"/>
      <c r="K7" s="32"/>
      <c r="L7" s="34"/>
      <c r="M7"/>
      <c r="N7"/>
      <c r="O7" s="36"/>
    </row>
    <row r="8" spans="1:15" s="24" customFormat="1" ht="18.75">
      <c r="A8"/>
      <c r="B8" s="140" t="s">
        <v>72</v>
      </c>
      <c r="C8" s="142">
        <v>43051</v>
      </c>
      <c r="D8" s="114">
        <v>3</v>
      </c>
      <c r="E8" s="32">
        <v>139</v>
      </c>
      <c r="F8" s="32">
        <v>167</v>
      </c>
      <c r="G8" s="32">
        <v>138</v>
      </c>
      <c r="H8" s="32">
        <v>142</v>
      </c>
      <c r="I8" s="32"/>
      <c r="J8" s="35">
        <f>SUM(E8:H8)</f>
        <v>586</v>
      </c>
      <c r="K8" s="32">
        <v>4</v>
      </c>
      <c r="L8" s="34">
        <f>J8/K8</f>
        <v>146.5</v>
      </c>
      <c r="M8"/>
      <c r="N8"/>
      <c r="O8" s="23"/>
    </row>
    <row r="9" spans="1:15" s="24" customFormat="1" ht="18.75">
      <c r="A9"/>
      <c r="B9" s="37" t="s">
        <v>78</v>
      </c>
      <c r="C9"/>
      <c r="D9" s="114">
        <v>12</v>
      </c>
      <c r="E9" s="32">
        <v>156</v>
      </c>
      <c r="F9" s="32">
        <v>192</v>
      </c>
      <c r="G9" s="32">
        <v>168</v>
      </c>
      <c r="H9" s="32">
        <v>167</v>
      </c>
      <c r="I9" s="32"/>
      <c r="J9" s="35">
        <f>SUM(E9:H9)</f>
        <v>683</v>
      </c>
      <c r="K9" s="32">
        <v>4</v>
      </c>
      <c r="L9" s="34">
        <f>J9/K9</f>
        <v>170.75</v>
      </c>
      <c r="M9" s="134">
        <f>+J9+J8</f>
        <v>1269</v>
      </c>
      <c r="N9" s="132">
        <f>+M9/8</f>
        <v>158.625</v>
      </c>
      <c r="O9" s="23"/>
    </row>
    <row r="10" spans="4:16" ht="18.75">
      <c r="D10" s="114">
        <v>9</v>
      </c>
      <c r="E10" s="32">
        <v>140</v>
      </c>
      <c r="F10" s="32">
        <v>137</v>
      </c>
      <c r="G10" s="32">
        <v>159</v>
      </c>
      <c r="H10" s="32"/>
      <c r="I10" s="32"/>
      <c r="J10" s="35">
        <f>SUM(E10:H10)</f>
        <v>436</v>
      </c>
      <c r="K10" s="32">
        <v>3</v>
      </c>
      <c r="L10" s="34">
        <f>J10/K10</f>
        <v>145.33333333333334</v>
      </c>
      <c r="M10" s="134"/>
      <c r="N10" s="132"/>
      <c r="O10" s="23"/>
      <c r="P10" s="24"/>
    </row>
    <row r="11" spans="1:16" ht="18.75">
      <c r="A11" s="17"/>
      <c r="D11" s="114">
        <v>2</v>
      </c>
      <c r="E11" s="32">
        <v>181</v>
      </c>
      <c r="F11" s="32">
        <v>124</v>
      </c>
      <c r="G11" s="32">
        <v>125</v>
      </c>
      <c r="H11" s="32"/>
      <c r="I11" s="32"/>
      <c r="J11" s="35">
        <f>SUM(E11:H11)</f>
        <v>430</v>
      </c>
      <c r="K11" s="32">
        <v>3</v>
      </c>
      <c r="L11" s="34">
        <f>J11/K11</f>
        <v>143.33333333333334</v>
      </c>
      <c r="M11" s="134">
        <f>+J11+J10</f>
        <v>866</v>
      </c>
      <c r="N11" s="132">
        <f>+M11/6</f>
        <v>144.33333333333334</v>
      </c>
      <c r="O11" s="23"/>
      <c r="P11" s="24"/>
    </row>
    <row r="12" spans="2:16" s="24" customFormat="1" ht="18">
      <c r="B12"/>
      <c r="C12"/>
      <c r="D12"/>
      <c r="E12" s="32"/>
      <c r="F12" s="32"/>
      <c r="G12" s="32"/>
      <c r="H12" s="32"/>
      <c r="I12" s="32"/>
      <c r="J12" s="32"/>
      <c r="K12" s="32"/>
      <c r="L12"/>
      <c r="M12" s="136">
        <f>+M11+M9</f>
        <v>2135</v>
      </c>
      <c r="N12" s="119">
        <f>+M12/14</f>
        <v>152.5</v>
      </c>
      <c r="O12" s="36">
        <f>SUM(O3:O11)</f>
        <v>1</v>
      </c>
      <c r="P12" s="23"/>
    </row>
    <row r="13" spans="1:16" s="24" customFormat="1" ht="18.75">
      <c r="A13" s="23"/>
      <c r="B13"/>
      <c r="C13"/>
      <c r="D13" s="114"/>
      <c r="E13" s="32"/>
      <c r="F13" s="32"/>
      <c r="G13" s="32"/>
      <c r="H13" s="32"/>
      <c r="I13" s="32"/>
      <c r="J13" s="32"/>
      <c r="K13" s="32"/>
      <c r="L13" s="34"/>
      <c r="M13"/>
      <c r="N13"/>
      <c r="O13" s="36"/>
      <c r="P13" s="93"/>
    </row>
    <row r="14" spans="1:15" s="24" customFormat="1" ht="18.75">
      <c r="A14" s="23"/>
      <c r="B14"/>
      <c r="C14"/>
      <c r="D14" s="114"/>
      <c r="E14" s="32"/>
      <c r="F14" s="32"/>
      <c r="G14" s="32"/>
      <c r="H14" s="32"/>
      <c r="I14" s="32"/>
      <c r="J14" s="32"/>
      <c r="K14" s="32"/>
      <c r="L14" s="34"/>
      <c r="M14"/>
      <c r="N14"/>
      <c r="O14" s="36"/>
    </row>
    <row r="15" spans="1:15" s="24" customFormat="1" ht="18">
      <c r="A15" s="23"/>
      <c r="B15" s="37"/>
      <c r="C15" s="94"/>
      <c r="D15" s="95"/>
      <c r="E15" s="95"/>
      <c r="F15" s="95"/>
      <c r="G15" s="95"/>
      <c r="H15" s="95"/>
      <c r="I15" s="95"/>
      <c r="J15" s="95"/>
      <c r="K15" s="95"/>
      <c r="L15" s="96"/>
      <c r="M15" s="16"/>
      <c r="N15" s="25"/>
      <c r="O15"/>
    </row>
    <row r="16" spans="1:15" s="24" customFormat="1" ht="18">
      <c r="A16" s="23">
        <f>SUM(A4:A10)</f>
        <v>1</v>
      </c>
      <c r="B16" s="93"/>
      <c r="C16" s="23" t="s">
        <v>4</v>
      </c>
      <c r="D16" s="23"/>
      <c r="E16" s="23"/>
      <c r="F16" s="23"/>
      <c r="G16" s="23"/>
      <c r="H16" s="23"/>
      <c r="I16" s="23"/>
      <c r="J16" s="23">
        <f>SUM(J4:J15)</f>
        <v>3445</v>
      </c>
      <c r="K16" s="23">
        <f>SUM(K4:K15)</f>
        <v>23</v>
      </c>
      <c r="L16" s="27">
        <f>+J16/K16</f>
        <v>149.7826086956522</v>
      </c>
      <c r="M16" s="21"/>
      <c r="N16" s="22"/>
      <c r="O16" s="23">
        <f>SUM(O6:O15)</f>
        <v>2</v>
      </c>
    </row>
    <row r="17" spans="1:15" s="24" customFormat="1" ht="18">
      <c r="A17" s="2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6"/>
    </row>
    <row r="18" spans="1:15" s="24" customFormat="1" ht="18">
      <c r="A18" s="23"/>
      <c r="B18" s="37"/>
      <c r="C18" s="33"/>
      <c r="D18" s="32"/>
      <c r="E18" s="32"/>
      <c r="F18" s="32"/>
      <c r="G18" s="32"/>
      <c r="H18" s="32"/>
      <c r="I18" s="32"/>
      <c r="J18" s="32"/>
      <c r="K18" s="32"/>
      <c r="L18" s="34"/>
      <c r="M18" s="16"/>
      <c r="N18" s="25"/>
      <c r="O18"/>
    </row>
    <row r="19" spans="1:16" s="24" customFormat="1" ht="18">
      <c r="A19" s="23"/>
      <c r="B19" s="39"/>
      <c r="C19" s="37"/>
      <c r="D19" s="32"/>
      <c r="E19" s="32"/>
      <c r="F19" s="32"/>
      <c r="G19" s="32"/>
      <c r="H19" s="32"/>
      <c r="I19" s="32"/>
      <c r="J19" s="32"/>
      <c r="K19" s="32"/>
      <c r="L19" s="34"/>
      <c r="M19" s="35"/>
      <c r="N19" s="34"/>
      <c r="O19" s="36"/>
      <c r="P19" s="26"/>
    </row>
    <row r="20" spans="1:16" s="24" customFormat="1" ht="18">
      <c r="A20" s="23"/>
      <c r="B20" s="37"/>
      <c r="C20" s="3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/>
      <c r="P20" s="26"/>
    </row>
    <row r="21" spans="1:16" s="24" customFormat="1" ht="18">
      <c r="A21" s="23"/>
      <c r="B21" s="37"/>
      <c r="C21" s="3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4"/>
      <c r="O21"/>
      <c r="P21" s="26"/>
    </row>
    <row r="22" spans="1:15" s="24" customFormat="1" ht="18">
      <c r="A22" s="23"/>
      <c r="B22" s="37"/>
      <c r="C22" s="3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4"/>
      <c r="O22"/>
    </row>
    <row r="23" spans="1:16" s="24" customFormat="1" ht="18">
      <c r="A23" s="23"/>
      <c r="B23" s="37"/>
      <c r="C23" s="3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/>
      <c r="O23"/>
      <c r="P23" s="26"/>
    </row>
    <row r="24" spans="1:15" s="24" customFormat="1" ht="18">
      <c r="A24" s="23"/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/>
    </row>
    <row r="25" spans="1:15" s="24" customFormat="1" ht="18">
      <c r="A25" s="23"/>
      <c r="C25" s="23"/>
      <c r="D25" s="21"/>
      <c r="E25" s="21"/>
      <c r="F25" s="21"/>
      <c r="G25" s="21"/>
      <c r="H25" s="21"/>
      <c r="I25" s="21"/>
      <c r="J25" s="23"/>
      <c r="K25" s="23"/>
      <c r="L25" s="27"/>
      <c r="M25" s="21"/>
      <c r="N25" s="22"/>
      <c r="O25"/>
    </row>
    <row r="26" spans="1:15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93"/>
    </row>
    <row r="27" spans="1:15" s="24" customFormat="1" ht="18">
      <c r="A27" s="23"/>
      <c r="C27" s="21"/>
      <c r="D27" s="21"/>
      <c r="E27" s="21"/>
      <c r="F27" s="21"/>
      <c r="G27" s="21"/>
      <c r="H27" s="21"/>
      <c r="I27" s="21"/>
      <c r="J27" s="23"/>
      <c r="K27" s="23"/>
      <c r="L27" s="27"/>
      <c r="M27" s="21"/>
      <c r="N27" s="22"/>
      <c r="O27" s="93"/>
    </row>
    <row r="28" spans="1:15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</row>
    <row r="29" spans="1:15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</row>
    <row r="30" spans="1:15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</row>
    <row r="31" spans="1:16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18"/>
    </row>
    <row r="32" spans="1:16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18"/>
    </row>
    <row r="33" spans="1:16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18"/>
    </row>
    <row r="34" spans="1:16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18"/>
    </row>
    <row r="35" spans="1:16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18"/>
    </row>
    <row r="36" spans="1:16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18"/>
    </row>
    <row r="37" spans="1:16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18"/>
    </row>
    <row r="38" spans="1:16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18"/>
    </row>
    <row r="39" spans="1:16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18"/>
    </row>
    <row r="40" spans="1:16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18"/>
    </row>
    <row r="41" spans="1:16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18"/>
    </row>
    <row r="42" spans="1:16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18"/>
    </row>
    <row r="43" spans="1:16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18"/>
    </row>
    <row r="44" spans="1:16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18"/>
    </row>
    <row r="45" spans="1:16" s="93" customFormat="1" ht="18">
      <c r="A45" s="23"/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18"/>
    </row>
    <row r="46" spans="1:16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18"/>
    </row>
    <row r="47" spans="1:16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18"/>
    </row>
    <row r="48" spans="1:16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18"/>
    </row>
    <row r="49" spans="1:16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18"/>
    </row>
    <row r="50" spans="1:16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18"/>
    </row>
    <row r="51" spans="1:16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18"/>
    </row>
    <row r="52" spans="1:16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18"/>
    </row>
    <row r="53" spans="1:16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18"/>
    </row>
    <row r="54" spans="1:16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18"/>
    </row>
    <row r="55" spans="1:16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18"/>
    </row>
    <row r="56" spans="1:16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18"/>
    </row>
    <row r="57" spans="1:16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18"/>
    </row>
    <row r="58" spans="1:16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18"/>
    </row>
    <row r="59" spans="1:16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18"/>
    </row>
    <row r="60" spans="1:16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18"/>
    </row>
    <row r="61" spans="1:16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18"/>
    </row>
    <row r="62" spans="1:16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18"/>
    </row>
    <row r="63" spans="2:15" ht="18"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2:15" ht="18"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2:15" ht="18"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2:14" ht="18"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2:14" ht="18"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2:14" ht="18"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2:14" ht="18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2:14" ht="18"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ht="18"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2:14" ht="18"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2:14" ht="18"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ht="18">
      <c r="B74" s="24"/>
    </row>
  </sheetData>
  <sheetProtection/>
  <mergeCells count="2">
    <mergeCell ref="A1:A2"/>
    <mergeCell ref="O1:O2"/>
  </mergeCells>
  <conditionalFormatting sqref="J3 E3:I15 J7 K4:K14 J12:J15 D4:I14">
    <cfRule type="cellIs" priority="551" dxfId="2" operator="greaterThan" stopIfTrue="1">
      <formula>199</formula>
    </cfRule>
    <cfRule type="cellIs" priority="552" dxfId="0" operator="greaterThan" stopIfTrue="1">
      <formula>199</formula>
    </cfRule>
    <cfRule type="cellIs" priority="553" dxfId="2" operator="greaterThan" stopIfTrue="1">
      <formula>199</formula>
    </cfRule>
  </conditionalFormatting>
  <conditionalFormatting sqref="J3 J7 J12:J15 E3:I15">
    <cfRule type="cellIs" priority="550" dxfId="0" operator="greaterThan" stopIfTrue="1">
      <formula>199</formula>
    </cfRule>
  </conditionalFormatting>
  <conditionalFormatting sqref="E3:I15">
    <cfRule type="cellIs" priority="549" dxfId="9" operator="greaterThan" stopIfTrue="1">
      <formula>199</formula>
    </cfRule>
  </conditionalFormatting>
  <conditionalFormatting sqref="J3 J7 J12:J15 E3:I15">
    <cfRule type="cellIs" priority="546" dxfId="2" operator="greaterThan" stopIfTrue="1">
      <formula>199</formula>
    </cfRule>
    <cfRule type="cellIs" priority="547" dxfId="0" operator="greaterThan" stopIfTrue="1">
      <formula>199</formula>
    </cfRule>
    <cfRule type="cellIs" priority="548" dxfId="0" operator="greaterThan" stopIfTrue="1">
      <formula>199</formula>
    </cfRule>
  </conditionalFormatting>
  <conditionalFormatting sqref="E4:I14">
    <cfRule type="cellIs" priority="45" dxfId="2" operator="greaterThan" stopIfTrue="1">
      <formula>199</formula>
    </cfRule>
  </conditionalFormatting>
  <conditionalFormatting sqref="E4:I14">
    <cfRule type="cellIs" priority="34" dxfId="0" operator="greaterThan" stopIfTrue="1">
      <formula>199</formula>
    </cfRule>
    <cfRule type="cellIs" priority="3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4" sqref="B24:N26"/>
    </sheetView>
  </sheetViews>
  <sheetFormatPr defaultColWidth="11.421875" defaultRowHeight="12.75"/>
  <cols>
    <col min="1" max="1" width="4.28125" style="17" bestFit="1" customWidth="1"/>
    <col min="2" max="2" width="22.0039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5.28125" style="19" customWidth="1"/>
    <col min="10" max="10" width="7.7109375" style="19" bestFit="1" customWidth="1"/>
    <col min="11" max="11" width="8.28125" style="19" bestFit="1" customWidth="1"/>
    <col min="12" max="12" width="11.421875" style="19" bestFit="1" customWidth="1"/>
    <col min="13" max="13" width="6.57421875" style="19" bestFit="1" customWidth="1"/>
    <col min="14" max="14" width="8.57421875" style="20" bestFit="1" customWidth="1"/>
    <col min="15" max="15" width="4.8515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8"/>
      <c r="N1" s="28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3"/>
      <c r="Q2" s="32"/>
      <c r="R2" s="32"/>
    </row>
    <row r="3" spans="1:18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63"/>
      <c r="Q3" s="32"/>
      <c r="R3" s="32"/>
    </row>
    <row r="4" spans="1:18" s="37" customFormat="1" ht="18">
      <c r="A4" s="36">
        <v>1</v>
      </c>
      <c r="B4" s="39" t="s">
        <v>18</v>
      </c>
      <c r="C4" s="33">
        <v>42652</v>
      </c>
      <c r="D4" s="32"/>
      <c r="E4" s="32">
        <v>155</v>
      </c>
      <c r="F4" s="32">
        <v>221</v>
      </c>
      <c r="G4" s="32">
        <v>155</v>
      </c>
      <c r="H4" s="32"/>
      <c r="I4" s="32"/>
      <c r="J4" s="32">
        <f>SUM(E4:I4)</f>
        <v>531</v>
      </c>
      <c r="K4" s="32">
        <v>3</v>
      </c>
      <c r="L4" s="34">
        <f>+J4/K4</f>
        <v>177</v>
      </c>
      <c r="M4"/>
      <c r="N4"/>
      <c r="O4" s="24"/>
      <c r="Q4" s="32"/>
      <c r="R4" s="32"/>
    </row>
    <row r="5" spans="1:18" s="24" customFormat="1" ht="18">
      <c r="A5"/>
      <c r="B5" t="s">
        <v>38</v>
      </c>
      <c r="C5" s="101"/>
      <c r="D5" s="32"/>
      <c r="E5" s="32">
        <v>152</v>
      </c>
      <c r="F5" s="32">
        <v>161</v>
      </c>
      <c r="G5" s="32">
        <v>214</v>
      </c>
      <c r="H5" s="32"/>
      <c r="I5" s="32"/>
      <c r="J5" s="32">
        <f>SUM(E5:I5)</f>
        <v>527</v>
      </c>
      <c r="K5" s="32">
        <v>3</v>
      </c>
      <c r="L5" s="34">
        <f>+J5/K5</f>
        <v>175.66666666666666</v>
      </c>
      <c r="M5" s="118">
        <f>+J5+J4</f>
        <v>1058</v>
      </c>
      <c r="N5" s="119">
        <f>+M5/6</f>
        <v>176.33333333333334</v>
      </c>
      <c r="O5" s="23">
        <v>1</v>
      </c>
      <c r="P5" s="23"/>
      <c r="Q5" s="21"/>
      <c r="R5" s="21"/>
    </row>
    <row r="6" spans="1:18" s="37" customFormat="1" ht="15.75">
      <c r="A6" s="36"/>
      <c r="C6" s="33"/>
      <c r="D6" s="32"/>
      <c r="E6" s="32"/>
      <c r="F6" s="32"/>
      <c r="G6" s="32"/>
      <c r="H6" s="32"/>
      <c r="I6" s="32"/>
      <c r="J6"/>
      <c r="K6"/>
      <c r="L6"/>
      <c r="M6"/>
      <c r="N6"/>
      <c r="O6"/>
      <c r="P6" s="36"/>
      <c r="Q6" s="32"/>
      <c r="R6" s="32"/>
    </row>
    <row r="7" spans="1:16" s="24" customFormat="1" ht="18">
      <c r="A7" s="36">
        <v>1</v>
      </c>
      <c r="B7" s="39" t="s">
        <v>18</v>
      </c>
      <c r="C7" s="100">
        <v>42743</v>
      </c>
      <c r="D7" s="32">
        <v>22</v>
      </c>
      <c r="E7" s="32">
        <v>154</v>
      </c>
      <c r="F7" s="32">
        <v>176</v>
      </c>
      <c r="G7" s="32">
        <v>152</v>
      </c>
      <c r="H7" s="32"/>
      <c r="I7"/>
      <c r="J7" s="32">
        <f>+E7+F7+G7</f>
        <v>482</v>
      </c>
      <c r="K7" s="32">
        <v>3</v>
      </c>
      <c r="L7" s="34">
        <f>+J7/K7</f>
        <v>160.66666666666666</v>
      </c>
      <c r="M7"/>
      <c r="N7"/>
      <c r="O7" s="21"/>
      <c r="P7" s="21"/>
    </row>
    <row r="8" spans="1:18" s="24" customFormat="1" ht="18">
      <c r="A8"/>
      <c r="B8" s="37" t="s">
        <v>48</v>
      </c>
      <c r="C8"/>
      <c r="D8" s="32">
        <v>19</v>
      </c>
      <c r="E8" s="32">
        <v>167</v>
      </c>
      <c r="F8" s="32">
        <v>150</v>
      </c>
      <c r="G8" s="32">
        <v>181</v>
      </c>
      <c r="H8" s="32"/>
      <c r="I8"/>
      <c r="J8" s="32">
        <f>+E8++F8+G8</f>
        <v>498</v>
      </c>
      <c r="K8" s="32">
        <v>3</v>
      </c>
      <c r="L8" s="34">
        <f>+J8/K8</f>
        <v>166</v>
      </c>
      <c r="M8" s="118">
        <f>+J8+J7</f>
        <v>980</v>
      </c>
      <c r="N8" s="119">
        <f>+M8/6</f>
        <v>163.33333333333334</v>
      </c>
      <c r="O8"/>
      <c r="P8" s="23"/>
      <c r="Q8" s="21"/>
      <c r="R8" s="21"/>
    </row>
    <row r="9" spans="1:18" s="24" customFormat="1" ht="19.5">
      <c r="A9" s="36"/>
      <c r="B9" s="39" t="s">
        <v>36</v>
      </c>
      <c r="C9" s="33"/>
      <c r="D9" s="115"/>
      <c r="E9" s="32"/>
      <c r="F9" s="32"/>
      <c r="G9" s="42"/>
      <c r="H9" s="42"/>
      <c r="I9" s="42"/>
      <c r="J9" s="32"/>
      <c r="K9" s="32"/>
      <c r="L9"/>
      <c r="M9"/>
      <c r="N9"/>
      <c r="O9"/>
      <c r="P9" s="23"/>
      <c r="Q9" s="21"/>
      <c r="R9" s="21"/>
    </row>
    <row r="10" spans="1:18" s="24" customFormat="1" ht="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23"/>
      <c r="Q10" s="21"/>
      <c r="R10" s="21"/>
    </row>
    <row r="11" spans="1:18" s="24" customFormat="1" ht="18">
      <c r="A11" s="36">
        <v>1</v>
      </c>
      <c r="B11" s="39" t="s">
        <v>18</v>
      </c>
      <c r="C11" s="33">
        <v>42757</v>
      </c>
      <c r="D11" s="32">
        <v>10</v>
      </c>
      <c r="E11" s="32">
        <v>175</v>
      </c>
      <c r="F11" s="32">
        <v>177</v>
      </c>
      <c r="G11" s="32">
        <v>147</v>
      </c>
      <c r="H11" s="32">
        <v>201</v>
      </c>
      <c r="I11" s="32"/>
      <c r="J11" s="32">
        <f>+H11+E11+F11+G11</f>
        <v>700</v>
      </c>
      <c r="K11" s="32">
        <v>4</v>
      </c>
      <c r="L11" s="34">
        <f>+J11/K11</f>
        <v>175</v>
      </c>
      <c r="M11"/>
      <c r="N11"/>
      <c r="O11"/>
      <c r="P11" s="23"/>
      <c r="Q11" s="21"/>
      <c r="R11" s="21"/>
    </row>
    <row r="12" spans="1:18" s="24" customFormat="1" ht="18">
      <c r="A12"/>
      <c r="B12" s="37" t="s">
        <v>50</v>
      </c>
      <c r="C12" s="101"/>
      <c r="D12" s="32">
        <v>21</v>
      </c>
      <c r="E12" s="32">
        <v>183</v>
      </c>
      <c r="F12" s="32">
        <v>156</v>
      </c>
      <c r="G12" s="32">
        <v>168</v>
      </c>
      <c r="H12" s="32">
        <v>149</v>
      </c>
      <c r="I12" s="32"/>
      <c r="J12" s="32">
        <f>+H12+E12+F12+G12</f>
        <v>656</v>
      </c>
      <c r="K12" s="32">
        <v>4</v>
      </c>
      <c r="L12" s="34">
        <f>+J12/K12</f>
        <v>164</v>
      </c>
      <c r="M12" s="118">
        <f>+J12+J11</f>
        <v>1356</v>
      </c>
      <c r="N12" s="119">
        <f>+M12/8</f>
        <v>169.5</v>
      </c>
      <c r="O12"/>
      <c r="P12" s="23"/>
      <c r="Q12" s="21"/>
      <c r="R12" s="21"/>
    </row>
    <row r="13" spans="1:18" s="24" customFormat="1" ht="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3"/>
      <c r="Q13" s="21"/>
      <c r="R13" s="21"/>
    </row>
    <row r="14" spans="1:18" s="24" customFormat="1" ht="18">
      <c r="A14" s="36">
        <v>1</v>
      </c>
      <c r="B14" s="39" t="s">
        <v>18</v>
      </c>
      <c r="C14" s="33">
        <v>42763</v>
      </c>
      <c r="D14" s="128">
        <v>3</v>
      </c>
      <c r="E14" s="32">
        <v>191</v>
      </c>
      <c r="F14" s="32">
        <v>185</v>
      </c>
      <c r="G14" s="32">
        <v>142</v>
      </c>
      <c r="H14" s="42"/>
      <c r="I14" s="42"/>
      <c r="J14" s="32">
        <f>+E14+F14+G14</f>
        <v>518</v>
      </c>
      <c r="K14" s="32">
        <v>3</v>
      </c>
      <c r="L14" s="34">
        <f>+J14/K14</f>
        <v>172.66666666666666</v>
      </c>
      <c r="M14"/>
      <c r="N14"/>
      <c r="O14"/>
      <c r="P14" s="23"/>
      <c r="Q14" s="21"/>
      <c r="R14" s="21"/>
    </row>
    <row r="15" spans="1:18" s="24" customFormat="1" ht="18">
      <c r="A15" s="36"/>
      <c r="B15" s="37" t="s">
        <v>51</v>
      </c>
      <c r="C15" s="33"/>
      <c r="D15" s="128">
        <v>16</v>
      </c>
      <c r="E15" s="32">
        <v>173</v>
      </c>
      <c r="F15" s="32">
        <v>187</v>
      </c>
      <c r="G15" s="32">
        <v>192</v>
      </c>
      <c r="H15" s="42"/>
      <c r="I15" s="42"/>
      <c r="J15" s="32">
        <f>+E15++F15+G15</f>
        <v>552</v>
      </c>
      <c r="K15" s="32">
        <v>3</v>
      </c>
      <c r="L15" s="34">
        <f>+J15/K15</f>
        <v>184</v>
      </c>
      <c r="M15"/>
      <c r="N15"/>
      <c r="O15"/>
      <c r="P15" s="23"/>
      <c r="Q15" s="21"/>
      <c r="R15" s="21"/>
    </row>
    <row r="16" spans="1:18" s="24" customFormat="1" ht="18">
      <c r="A16" s="36"/>
      <c r="B16" s="39"/>
      <c r="C16" s="33"/>
      <c r="D16" s="128">
        <v>9</v>
      </c>
      <c r="E16" s="32">
        <v>153</v>
      </c>
      <c r="F16" s="32">
        <v>171</v>
      </c>
      <c r="G16" s="32">
        <v>160</v>
      </c>
      <c r="H16" s="42"/>
      <c r="I16" s="42"/>
      <c r="J16" s="32">
        <f>+E16++F16+G16</f>
        <v>484</v>
      </c>
      <c r="K16" s="32">
        <v>3</v>
      </c>
      <c r="L16" s="34">
        <f>+J16/K16</f>
        <v>161.33333333333334</v>
      </c>
      <c r="M16" s="118">
        <f>+J16+J15+J14</f>
        <v>1554</v>
      </c>
      <c r="N16" s="119">
        <f>+M16/9</f>
        <v>172.66666666666666</v>
      </c>
      <c r="O16"/>
      <c r="P16" s="23"/>
      <c r="Q16" s="21"/>
      <c r="R16" s="21"/>
    </row>
    <row r="17" spans="1:18" s="24" customFormat="1" ht="18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3"/>
      <c r="Q17" s="21"/>
      <c r="R17" s="21"/>
    </row>
    <row r="18" spans="1:18" s="24" customFormat="1" ht="19.5">
      <c r="A18"/>
      <c r="B18" s="39" t="s">
        <v>18</v>
      </c>
      <c r="C18" s="100">
        <v>42820</v>
      </c>
      <c r="D18" s="115">
        <v>17</v>
      </c>
      <c r="E18" s="32">
        <v>146</v>
      </c>
      <c r="F18" s="32">
        <v>157</v>
      </c>
      <c r="G18" s="32">
        <v>166</v>
      </c>
      <c r="H18" s="32"/>
      <c r="I18"/>
      <c r="J18" s="32">
        <f>+H18+E18+F18+G18</f>
        <v>469</v>
      </c>
      <c r="K18" s="32">
        <v>3</v>
      </c>
      <c r="L18" s="34">
        <f>+J18/K18</f>
        <v>156.33333333333334</v>
      </c>
      <c r="M18"/>
      <c r="N18"/>
      <c r="O18"/>
      <c r="P18" s="23"/>
      <c r="Q18" s="21"/>
      <c r="R18" s="21"/>
    </row>
    <row r="19" spans="1:18" s="24" customFormat="1" ht="19.5">
      <c r="A19"/>
      <c r="B19" s="37" t="s">
        <v>55</v>
      </c>
      <c r="C19"/>
      <c r="D19" s="115">
        <v>6</v>
      </c>
      <c r="E19" s="32">
        <v>122</v>
      </c>
      <c r="F19" s="32">
        <v>166</v>
      </c>
      <c r="G19" s="32">
        <v>143</v>
      </c>
      <c r="H19" s="32"/>
      <c r="I19"/>
      <c r="J19" s="32">
        <f>+H19+E19+F19+G19</f>
        <v>431</v>
      </c>
      <c r="K19" s="32">
        <v>3</v>
      </c>
      <c r="L19" s="34">
        <f>+J19/K19</f>
        <v>143.66666666666666</v>
      </c>
      <c r="M19" s="118">
        <f>+J19+J18</f>
        <v>900</v>
      </c>
      <c r="N19" s="119">
        <f>+M19/6</f>
        <v>150</v>
      </c>
      <c r="O19"/>
      <c r="P19" s="23"/>
      <c r="Q19" s="21"/>
      <c r="R19" s="21"/>
    </row>
    <row r="20" spans="1:18" s="24" customFormat="1" ht="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3"/>
      <c r="Q20" s="21"/>
      <c r="R20" s="21"/>
    </row>
    <row r="21" spans="1:18" s="24" customFormat="1" ht="19.5">
      <c r="A21" s="36">
        <v>1</v>
      </c>
      <c r="B21" s="39" t="s">
        <v>18</v>
      </c>
      <c r="C21" s="100">
        <v>42820</v>
      </c>
      <c r="D21" s="115">
        <v>17</v>
      </c>
      <c r="E21" s="32">
        <v>139</v>
      </c>
      <c r="F21" s="32">
        <v>145</v>
      </c>
      <c r="G21" s="32">
        <v>160</v>
      </c>
      <c r="H21" s="32"/>
      <c r="I21"/>
      <c r="J21" s="32">
        <f>+H21+E21+F21+G21</f>
        <v>444</v>
      </c>
      <c r="K21" s="32">
        <v>3</v>
      </c>
      <c r="L21" s="34">
        <f>+J21/K21</f>
        <v>148</v>
      </c>
      <c r="M21"/>
      <c r="N21"/>
      <c r="O21"/>
      <c r="P21" s="23"/>
      <c r="Q21" s="21"/>
      <c r="R21" s="21"/>
    </row>
    <row r="22" spans="1:18" s="24" customFormat="1" ht="19.5">
      <c r="A22"/>
      <c r="B22" s="37" t="s">
        <v>56</v>
      </c>
      <c r="C22"/>
      <c r="D22" s="115">
        <v>10</v>
      </c>
      <c r="E22" s="32">
        <v>147</v>
      </c>
      <c r="F22" s="32">
        <v>179</v>
      </c>
      <c r="G22" s="32">
        <v>164</v>
      </c>
      <c r="H22" s="32"/>
      <c r="I22"/>
      <c r="J22" s="32">
        <f>+H22+E22+F22+G22</f>
        <v>490</v>
      </c>
      <c r="K22" s="32">
        <v>3</v>
      </c>
      <c r="L22" s="34">
        <f>+J22/K22</f>
        <v>163.33333333333334</v>
      </c>
      <c r="M22" s="118">
        <f>+J22+J21</f>
        <v>934</v>
      </c>
      <c r="N22" s="119">
        <f>+M22/6</f>
        <v>155.66666666666666</v>
      </c>
      <c r="O22"/>
      <c r="P22" s="23"/>
      <c r="Q22" s="21"/>
      <c r="R22" s="21"/>
    </row>
    <row r="23" spans="1:18" s="24" customFormat="1" ht="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3"/>
      <c r="Q23" s="21"/>
      <c r="R23" s="21"/>
    </row>
    <row r="24" spans="1:18" s="24" customFormat="1" ht="19.5">
      <c r="A24"/>
      <c r="B24" s="39" t="s">
        <v>18</v>
      </c>
      <c r="C24" s="33">
        <v>42883</v>
      </c>
      <c r="D24" s="115">
        <v>11</v>
      </c>
      <c r="E24" s="32">
        <v>170</v>
      </c>
      <c r="F24" s="32">
        <v>148</v>
      </c>
      <c r="G24" s="32">
        <v>183</v>
      </c>
      <c r="H24" s="32">
        <v>189</v>
      </c>
      <c r="I24" s="32"/>
      <c r="J24" s="32">
        <f>+I24+E24+F24+G24</f>
        <v>501</v>
      </c>
      <c r="K24" s="32">
        <v>3</v>
      </c>
      <c r="L24" s="34">
        <f>+J24/K24</f>
        <v>167</v>
      </c>
      <c r="M24"/>
      <c r="N24"/>
      <c r="O24"/>
      <c r="P24" s="23"/>
      <c r="Q24" s="21"/>
      <c r="R24" s="21"/>
    </row>
    <row r="25" spans="1:18" s="24" customFormat="1" ht="19.5">
      <c r="A25"/>
      <c r="B25" s="37" t="s">
        <v>59</v>
      </c>
      <c r="C25" s="101"/>
      <c r="D25" s="115">
        <v>18</v>
      </c>
      <c r="E25" s="32">
        <v>167</v>
      </c>
      <c r="F25" s="32">
        <v>173</v>
      </c>
      <c r="G25" s="32">
        <v>158</v>
      </c>
      <c r="H25" s="32">
        <v>178</v>
      </c>
      <c r="I25" s="32"/>
      <c r="J25" s="32">
        <f>+I25+E25+F25+G25</f>
        <v>498</v>
      </c>
      <c r="K25" s="32">
        <v>3</v>
      </c>
      <c r="L25" s="34">
        <f>+J25/K25</f>
        <v>166</v>
      </c>
      <c r="M25"/>
      <c r="N25"/>
      <c r="O25"/>
      <c r="P25" s="23"/>
      <c r="Q25" s="21"/>
      <c r="R25" s="21"/>
    </row>
    <row r="26" spans="1:18" s="24" customFormat="1" ht="19.5">
      <c r="A26"/>
      <c r="B26" s="37" t="s">
        <v>36</v>
      </c>
      <c r="C26" s="101"/>
      <c r="D26" s="115">
        <v>11</v>
      </c>
      <c r="E26" s="32">
        <v>177</v>
      </c>
      <c r="F26" s="32">
        <v>181</v>
      </c>
      <c r="G26" s="32">
        <v>168</v>
      </c>
      <c r="H26" s="32">
        <v>170</v>
      </c>
      <c r="I26" s="32"/>
      <c r="J26" s="32">
        <f>+I26+E26+F26+G26</f>
        <v>526</v>
      </c>
      <c r="K26" s="32">
        <v>3</v>
      </c>
      <c r="L26" s="34">
        <f>+J26/K26</f>
        <v>175.33333333333334</v>
      </c>
      <c r="M26" s="118">
        <f>+J26+J25+J24</f>
        <v>1525</v>
      </c>
      <c r="N26" s="119">
        <f>+M26/9</f>
        <v>169.44444444444446</v>
      </c>
      <c r="O26"/>
      <c r="P26" s="23"/>
      <c r="Q26" s="21"/>
      <c r="R26" s="21"/>
    </row>
    <row r="27" spans="1:18" s="24" customFormat="1" ht="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23"/>
      <c r="Q27" s="21"/>
      <c r="R27" s="21"/>
    </row>
    <row r="28" spans="1:18" s="24" customFormat="1" ht="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23"/>
      <c r="Q28" s="21"/>
      <c r="R28" s="21"/>
    </row>
    <row r="29" spans="1:18" s="24" customFormat="1" ht="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3"/>
      <c r="Q29" s="21"/>
      <c r="R29" s="21"/>
    </row>
    <row r="30" spans="1:18" s="24" customFormat="1" ht="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3"/>
      <c r="Q30" s="21"/>
      <c r="R30" s="21"/>
    </row>
    <row r="31" spans="1:18" s="24" customFormat="1" ht="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3"/>
      <c r="Q31" s="21"/>
      <c r="R31" s="21"/>
    </row>
    <row r="32" spans="1:18" s="24" customFormat="1" ht="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3"/>
      <c r="Q32" s="21"/>
      <c r="R32" s="21"/>
    </row>
    <row r="33" spans="1:18" s="24" customFormat="1" ht="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23"/>
      <c r="Q33" s="21"/>
      <c r="R33" s="21"/>
    </row>
    <row r="34" spans="1:18" s="24" customFormat="1" ht="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3"/>
      <c r="Q34" s="21"/>
      <c r="R34" s="21"/>
    </row>
    <row r="35" spans="1:18" s="24" customFormat="1" ht="18">
      <c r="A35" s="16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6"/>
      <c r="M35" s="16"/>
      <c r="N35" s="25"/>
      <c r="O35" s="23"/>
      <c r="P35" s="23"/>
      <c r="Q35" s="21"/>
      <c r="R35" s="21"/>
    </row>
    <row r="36" spans="1:18" s="24" customFormat="1" ht="18">
      <c r="A36" s="36">
        <f>SUM(A4:A35)</f>
        <v>5</v>
      </c>
      <c r="B36" s="93"/>
      <c r="C36" s="36" t="s">
        <v>4</v>
      </c>
      <c r="D36" s="36"/>
      <c r="E36" s="36"/>
      <c r="F36" s="36"/>
      <c r="G36" s="36"/>
      <c r="H36" s="36"/>
      <c r="I36" s="36"/>
      <c r="J36" s="36">
        <f>SUM(J4:J35)</f>
        <v>8307</v>
      </c>
      <c r="K36" s="36">
        <f>SUM(K4:K35)</f>
        <v>50</v>
      </c>
      <c r="L36" s="38">
        <f>J36/K36</f>
        <v>166.14</v>
      </c>
      <c r="M36" s="32"/>
      <c r="N36" s="34"/>
      <c r="O36" s="23">
        <f>SUM(O4:O6)</f>
        <v>1</v>
      </c>
      <c r="P36" s="23"/>
      <c r="Q36" s="21"/>
      <c r="R36" s="21"/>
    </row>
    <row r="37" spans="2:18" s="24" customFormat="1" ht="18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3"/>
      <c r="D38" s="21"/>
      <c r="E38" s="21"/>
      <c r="F38" s="21"/>
      <c r="G38" s="21"/>
      <c r="H38" s="21"/>
      <c r="I38" s="21"/>
      <c r="J38" s="23"/>
      <c r="K38" s="23"/>
      <c r="L38" s="27"/>
      <c r="M38" s="21"/>
      <c r="N38" s="22"/>
      <c r="O38" s="23"/>
      <c r="P38" s="23"/>
      <c r="Q38" s="21"/>
      <c r="R38" s="21"/>
    </row>
    <row r="39" spans="1:18" s="26" customFormat="1" ht="18">
      <c r="A39" s="23"/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3"/>
      <c r="R39" s="23"/>
    </row>
    <row r="40" spans="1:18" s="26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3"/>
      <c r="K40" s="23"/>
      <c r="L40" s="27"/>
      <c r="M40" s="21"/>
      <c r="N40" s="22"/>
      <c r="O40" s="23"/>
      <c r="P40" s="23"/>
      <c r="Q40" s="23"/>
      <c r="R40" s="23"/>
    </row>
    <row r="41" spans="1:18" s="26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3"/>
      <c r="R41" s="23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6" customFormat="1" ht="18">
      <c r="A43" s="23"/>
      <c r="B43" s="2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3"/>
      <c r="R43" s="23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5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</row>
    <row r="54" spans="1:15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</row>
    <row r="55" spans="1:15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</row>
    <row r="56" spans="1:15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</row>
    <row r="57" spans="1:15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</row>
    <row r="58" spans="1:15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</row>
    <row r="59" spans="1:15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</row>
    <row r="60" spans="1:15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</row>
    <row r="61" spans="1:15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  <row r="67" spans="1:15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3"/>
    </row>
    <row r="68" spans="1:15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3"/>
    </row>
    <row r="69" spans="1:14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ht="18"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ht="18"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ht="18"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8">
      <c r="B87" s="24"/>
    </row>
    <row r="88" ht="18">
      <c r="B88" s="24"/>
    </row>
    <row r="89" ht="18">
      <c r="B89" s="24"/>
    </row>
  </sheetData>
  <sheetProtection/>
  <mergeCells count="2">
    <mergeCell ref="A1:A3"/>
    <mergeCell ref="O1:O3"/>
  </mergeCells>
  <conditionalFormatting sqref="E35:I65536 E1:I6">
    <cfRule type="cellIs" priority="318" dxfId="0" operator="greaterThan" stopIfTrue="1">
      <formula>199</formula>
    </cfRule>
  </conditionalFormatting>
  <conditionalFormatting sqref="E35:G35">
    <cfRule type="cellIs" priority="315" dxfId="9" operator="greaterThan" stopIfTrue="1">
      <formula>199</formula>
    </cfRule>
  </conditionalFormatting>
  <conditionalFormatting sqref="E35:I35 E4:I5 K5 E7">
    <cfRule type="cellIs" priority="312" dxfId="2" operator="greaterThan" stopIfTrue="1">
      <formula>199</formula>
    </cfRule>
    <cfRule type="cellIs" priority="313" dxfId="0" operator="greaterThan" stopIfTrue="1">
      <formula>199</formula>
    </cfRule>
    <cfRule type="cellIs" priority="314" dxfId="2" operator="greaterThan" stopIfTrue="1">
      <formula>199</formula>
    </cfRule>
  </conditionalFormatting>
  <conditionalFormatting sqref="E35:I35">
    <cfRule type="cellIs" priority="309" dxfId="2" operator="greaterThan" stopIfTrue="1">
      <formula>199</formula>
    </cfRule>
    <cfRule type="cellIs" priority="310" dxfId="0" operator="greaterThan" stopIfTrue="1">
      <formula>199</formula>
    </cfRule>
    <cfRule type="cellIs" priority="311" dxfId="0" operator="greaterThan" stopIfTrue="1">
      <formula>199</formula>
    </cfRule>
  </conditionalFormatting>
  <conditionalFormatting sqref="D4:I5 K4:K5">
    <cfRule type="cellIs" priority="244" dxfId="2" operator="greaterThan" stopIfTrue="1">
      <formula>199</formula>
    </cfRule>
    <cfRule type="cellIs" priority="245" dxfId="0" operator="greaterThan" stopIfTrue="1">
      <formula>199</formula>
    </cfRule>
    <cfRule type="cellIs" priority="246" dxfId="2" operator="greaterThan" stopIfTrue="1">
      <formula>199</formula>
    </cfRule>
  </conditionalFormatting>
  <conditionalFormatting sqref="E4:I5">
    <cfRule type="cellIs" priority="243" dxfId="0" operator="greaterThan" stopIfTrue="1">
      <formula>199</formula>
    </cfRule>
  </conditionalFormatting>
  <conditionalFormatting sqref="E4:I5">
    <cfRule type="cellIs" priority="242" dxfId="9" operator="greaterThan" stopIfTrue="1">
      <formula>199</formula>
    </cfRule>
  </conditionalFormatting>
  <conditionalFormatting sqref="E4:I5">
    <cfRule type="cellIs" priority="239" dxfId="2" operator="greaterThan" stopIfTrue="1">
      <formula>199</formula>
    </cfRule>
    <cfRule type="cellIs" priority="240" dxfId="0" operator="greaterThan" stopIfTrue="1">
      <formula>199</formula>
    </cfRule>
    <cfRule type="cellIs" priority="241" dxfId="0" operator="greaterThan" stopIfTrue="1">
      <formula>199</formula>
    </cfRule>
  </conditionalFormatting>
  <conditionalFormatting sqref="E7:I9">
    <cfRule type="cellIs" priority="236" dxfId="2" operator="greaterThan" stopIfTrue="1">
      <formula>199</formula>
    </cfRule>
    <cfRule type="cellIs" priority="237" dxfId="0" operator="greaterThan" stopIfTrue="1">
      <formula>199</formula>
    </cfRule>
    <cfRule type="cellIs" priority="238" dxfId="0" operator="greaterThan" stopIfTrue="1">
      <formula>199</formula>
    </cfRule>
  </conditionalFormatting>
  <conditionalFormatting sqref="E7:I9">
    <cfRule type="cellIs" priority="233" dxfId="2" operator="greaterThan" stopIfTrue="1">
      <formula>199</formula>
    </cfRule>
    <cfRule type="cellIs" priority="234" dxfId="0" operator="greaterThan" stopIfTrue="1">
      <formula>199</formula>
    </cfRule>
    <cfRule type="cellIs" priority="235" dxfId="2" operator="greaterThan" stopIfTrue="1">
      <formula>199</formula>
    </cfRule>
  </conditionalFormatting>
  <conditionalFormatting sqref="E7:I9">
    <cfRule type="cellIs" priority="232" dxfId="0" operator="greaterThan" stopIfTrue="1">
      <formula>199</formula>
    </cfRule>
  </conditionalFormatting>
  <conditionalFormatting sqref="E7:G9">
    <cfRule type="cellIs" priority="231" dxfId="9" operator="greaterThan" stopIfTrue="1">
      <formula>199</formula>
    </cfRule>
  </conditionalFormatting>
  <conditionalFormatting sqref="E7:I9 J9">
    <cfRule type="cellIs" priority="228" dxfId="2" operator="greaterThan" stopIfTrue="1">
      <formula>199</formula>
    </cfRule>
    <cfRule type="cellIs" priority="229" dxfId="0" operator="greaterThan" stopIfTrue="1">
      <formula>199</formula>
    </cfRule>
    <cfRule type="cellIs" priority="230" dxfId="0" operator="greaterThan" stopIfTrue="1">
      <formula>199</formula>
    </cfRule>
  </conditionalFormatting>
  <conditionalFormatting sqref="E7:I9 J9">
    <cfRule type="cellIs" priority="225" dxfId="2" operator="greaterThan" stopIfTrue="1">
      <formula>199</formula>
    </cfRule>
    <cfRule type="cellIs" priority="226" dxfId="0" operator="greaterThan" stopIfTrue="1">
      <formula>199</formula>
    </cfRule>
    <cfRule type="cellIs" priority="227" dxfId="2" operator="greaterThan" stopIfTrue="1">
      <formula>199</formula>
    </cfRule>
  </conditionalFormatting>
  <conditionalFormatting sqref="E7:I9 J9">
    <cfRule type="cellIs" priority="224" dxfId="0" operator="greaterThan" stopIfTrue="1">
      <formula>199</formula>
    </cfRule>
  </conditionalFormatting>
  <conditionalFormatting sqref="E7:I9 J9">
    <cfRule type="cellIs" priority="223" dxfId="9" operator="greaterThan" stopIfTrue="1">
      <formula>199</formula>
    </cfRule>
  </conditionalFormatting>
  <conditionalFormatting sqref="E7:I9 J9">
    <cfRule type="cellIs" priority="222" dxfId="2" operator="greaterThan" stopIfTrue="1">
      <formula>199</formula>
    </cfRule>
  </conditionalFormatting>
  <conditionalFormatting sqref="E7:H9">
    <cfRule type="cellIs" priority="219" dxfId="2" operator="greaterThan" stopIfTrue="1">
      <formula>199</formula>
    </cfRule>
    <cfRule type="cellIs" priority="220" dxfId="0" operator="greaterThan" stopIfTrue="1">
      <formula>199</formula>
    </cfRule>
    <cfRule type="cellIs" priority="221" dxfId="0" operator="greaterThan" stopIfTrue="1">
      <formula>199</formula>
    </cfRule>
  </conditionalFormatting>
  <conditionalFormatting sqref="E7:H9">
    <cfRule type="cellIs" priority="216" dxfId="2" operator="greaterThan" stopIfTrue="1">
      <formula>199</formula>
    </cfRule>
    <cfRule type="cellIs" priority="217" dxfId="0" operator="greaterThan" stopIfTrue="1">
      <formula>199</formula>
    </cfRule>
    <cfRule type="cellIs" priority="218" dxfId="2" operator="greaterThan" stopIfTrue="1">
      <formula>199</formula>
    </cfRule>
  </conditionalFormatting>
  <conditionalFormatting sqref="E7:H9">
    <cfRule type="cellIs" priority="215" dxfId="0" operator="greaterThan" stopIfTrue="1">
      <formula>199</formula>
    </cfRule>
  </conditionalFormatting>
  <conditionalFormatting sqref="E7:H9">
    <cfRule type="cellIs" priority="214" dxfId="9" operator="greaterThan" stopIfTrue="1">
      <formula>199</formula>
    </cfRule>
  </conditionalFormatting>
  <conditionalFormatting sqref="E7:H9">
    <cfRule type="cellIs" priority="213" dxfId="2" operator="greaterThan" stopIfTrue="1">
      <formula>199</formula>
    </cfRule>
  </conditionalFormatting>
  <conditionalFormatting sqref="E7:I9">
    <cfRule type="cellIs" priority="210" dxfId="2" operator="greaterThan" stopIfTrue="1">
      <formula>199</formula>
    </cfRule>
    <cfRule type="cellIs" priority="211" dxfId="0" operator="greaterThan" stopIfTrue="1">
      <formula>199</formula>
    </cfRule>
    <cfRule type="cellIs" priority="212" dxfId="0" operator="greaterThan" stopIfTrue="1">
      <formula>199</formula>
    </cfRule>
  </conditionalFormatting>
  <conditionalFormatting sqref="E7:I9">
    <cfRule type="cellIs" priority="207" dxfId="2" operator="greaterThan" stopIfTrue="1">
      <formula>199</formula>
    </cfRule>
    <cfRule type="cellIs" priority="208" dxfId="0" operator="greaterThan" stopIfTrue="1">
      <formula>199</formula>
    </cfRule>
    <cfRule type="cellIs" priority="209" dxfId="2" operator="greaterThan" stopIfTrue="1">
      <formula>199</formula>
    </cfRule>
  </conditionalFormatting>
  <conditionalFormatting sqref="E7:I9">
    <cfRule type="cellIs" priority="206" dxfId="0" operator="greaterThan" stopIfTrue="1">
      <formula>199</formula>
    </cfRule>
  </conditionalFormatting>
  <conditionalFormatting sqref="E7:I9">
    <cfRule type="cellIs" priority="205" dxfId="9" operator="greaterThan" stopIfTrue="1">
      <formula>199</formula>
    </cfRule>
  </conditionalFormatting>
  <conditionalFormatting sqref="E7:I9">
    <cfRule type="cellIs" priority="204" dxfId="2" operator="greaterThan" stopIfTrue="1">
      <formula>199</formula>
    </cfRule>
  </conditionalFormatting>
  <conditionalFormatting sqref="F7:I8">
    <cfRule type="cellIs" priority="201" dxfId="2" operator="greaterThan" stopIfTrue="1">
      <formula>199</formula>
    </cfRule>
    <cfRule type="cellIs" priority="202" dxfId="0" operator="greaterThan" stopIfTrue="1">
      <formula>199</formula>
    </cfRule>
    <cfRule type="cellIs" priority="203" dxfId="0" operator="greaterThan" stopIfTrue="1">
      <formula>199</formula>
    </cfRule>
  </conditionalFormatting>
  <conditionalFormatting sqref="K7 E7:I8">
    <cfRule type="cellIs" priority="198" dxfId="2" operator="greaterThan" stopIfTrue="1">
      <formula>199</formula>
    </cfRule>
    <cfRule type="cellIs" priority="199" dxfId="0" operator="greaterThan" stopIfTrue="1">
      <formula>199</formula>
    </cfRule>
    <cfRule type="cellIs" priority="200" dxfId="2" operator="greaterThan" stopIfTrue="1">
      <formula>199</formula>
    </cfRule>
  </conditionalFormatting>
  <conditionalFormatting sqref="F7:I8">
    <cfRule type="cellIs" priority="197" dxfId="0" operator="greaterThan" stopIfTrue="1">
      <formula>199</formula>
    </cfRule>
  </conditionalFormatting>
  <conditionalFormatting sqref="F7:H8">
    <cfRule type="cellIs" priority="196" dxfId="9" operator="greaterThan" stopIfTrue="1">
      <formula>199</formula>
    </cfRule>
  </conditionalFormatting>
  <conditionalFormatting sqref="D8">
    <cfRule type="cellIs" priority="193" dxfId="2" operator="greaterThan" stopIfTrue="1">
      <formula>199</formula>
    </cfRule>
    <cfRule type="cellIs" priority="194" dxfId="0" operator="greaterThan" stopIfTrue="1">
      <formula>199</formula>
    </cfRule>
    <cfRule type="cellIs" priority="195" dxfId="2" operator="greaterThan" stopIfTrue="1">
      <formula>199</formula>
    </cfRule>
  </conditionalFormatting>
  <conditionalFormatting sqref="D7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2" operator="greaterThan" stopIfTrue="1">
      <formula>199</formula>
    </cfRule>
  </conditionalFormatting>
  <conditionalFormatting sqref="F7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G8">
    <cfRule type="cellIs" priority="184" dxfId="2" operator="greaterThan" stopIfTrue="1">
      <formula>199</formula>
    </cfRule>
    <cfRule type="cellIs" priority="185" dxfId="0" operator="greaterThan" stopIfTrue="1">
      <formula>199</formula>
    </cfRule>
    <cfRule type="cellIs" priority="186" dxfId="2" operator="greaterThan" stopIfTrue="1">
      <formula>199</formula>
    </cfRule>
  </conditionalFormatting>
  <conditionalFormatting sqref="F8">
    <cfRule type="cellIs" priority="181" dxfId="2" operator="greaterThan" stopIfTrue="1">
      <formula>199</formula>
    </cfRule>
    <cfRule type="cellIs" priority="182" dxfId="0" operator="greaterThan" stopIfTrue="1">
      <formula>199</formula>
    </cfRule>
    <cfRule type="cellIs" priority="183" dxfId="2" operator="greaterThan" stopIfTrue="1">
      <formula>199</formula>
    </cfRule>
  </conditionalFormatting>
  <conditionalFormatting sqref="E11:I12">
    <cfRule type="cellIs" priority="178" dxfId="2" operator="greaterThan" stopIfTrue="1">
      <formula>199</formula>
    </cfRule>
    <cfRule type="cellIs" priority="179" dxfId="0" operator="greaterThan" stopIfTrue="1">
      <formula>199</formula>
    </cfRule>
    <cfRule type="cellIs" priority="180" dxfId="0" operator="greaterThan" stopIfTrue="1">
      <formula>199</formula>
    </cfRule>
  </conditionalFormatting>
  <conditionalFormatting sqref="K11 D11:I12">
    <cfRule type="cellIs" priority="175" dxfId="2" operator="greaterThan" stopIfTrue="1">
      <formula>199</formula>
    </cfRule>
    <cfRule type="cellIs" priority="176" dxfId="0" operator="greaterThan" stopIfTrue="1">
      <formula>199</formula>
    </cfRule>
    <cfRule type="cellIs" priority="177" dxfId="2" operator="greaterThan" stopIfTrue="1">
      <formula>199</formula>
    </cfRule>
  </conditionalFormatting>
  <conditionalFormatting sqref="E11:I12">
    <cfRule type="cellIs" priority="174" dxfId="0" operator="greaterThan" stopIfTrue="1">
      <formula>199</formula>
    </cfRule>
  </conditionalFormatting>
  <conditionalFormatting sqref="E11:I12">
    <cfRule type="cellIs" priority="173" dxfId="9" operator="greaterThan" stopIfTrue="1">
      <formula>199</formula>
    </cfRule>
  </conditionalFormatting>
  <conditionalFormatting sqref="E11:I12">
    <cfRule type="cellIs" priority="172" dxfId="2" operator="greaterThan" stopIfTrue="1">
      <formula>199</formula>
    </cfRule>
  </conditionalFormatting>
  <conditionalFormatting sqref="E14:I16">
    <cfRule type="cellIs" priority="169" dxfId="2" operator="greaterThan" stopIfTrue="1">
      <formula>199</formula>
    </cfRule>
    <cfRule type="cellIs" priority="170" dxfId="0" operator="greaterThan" stopIfTrue="1">
      <formula>199</formula>
    </cfRule>
    <cfRule type="cellIs" priority="171" dxfId="0" operator="greaterThan" stopIfTrue="1">
      <formula>199</formula>
    </cfRule>
  </conditionalFormatting>
  <conditionalFormatting sqref="E14:I16">
    <cfRule type="cellIs" priority="166" dxfId="2" operator="greaterThan" stopIfTrue="1">
      <formula>199</formula>
    </cfRule>
    <cfRule type="cellIs" priority="167" dxfId="0" operator="greaterThan" stopIfTrue="1">
      <formula>199</formula>
    </cfRule>
    <cfRule type="cellIs" priority="168" dxfId="2" operator="greaterThan" stopIfTrue="1">
      <formula>199</formula>
    </cfRule>
  </conditionalFormatting>
  <conditionalFormatting sqref="E14:I16">
    <cfRule type="cellIs" priority="165" dxfId="0" operator="greaterThan" stopIfTrue="1">
      <formula>199</formula>
    </cfRule>
  </conditionalFormatting>
  <conditionalFormatting sqref="E14:G16">
    <cfRule type="cellIs" priority="164" dxfId="9" operator="greaterThan" stopIfTrue="1">
      <formula>199</formula>
    </cfRule>
  </conditionalFormatting>
  <conditionalFormatting sqref="E14:I16">
    <cfRule type="cellIs" priority="161" dxfId="2" operator="greaterThan" stopIfTrue="1">
      <formula>199</formula>
    </cfRule>
    <cfRule type="cellIs" priority="162" dxfId="0" operator="greaterThan" stopIfTrue="1">
      <formula>199</formula>
    </cfRule>
    <cfRule type="cellIs" priority="163" dxfId="0" operator="greaterThan" stopIfTrue="1">
      <formula>199</formula>
    </cfRule>
  </conditionalFormatting>
  <conditionalFormatting sqref="E14:I16">
    <cfRule type="cellIs" priority="158" dxfId="2" operator="greaterThan" stopIfTrue="1">
      <formula>199</formula>
    </cfRule>
    <cfRule type="cellIs" priority="159" dxfId="0" operator="greaterThan" stopIfTrue="1">
      <formula>199</formula>
    </cfRule>
    <cfRule type="cellIs" priority="160" dxfId="2" operator="greaterThan" stopIfTrue="1">
      <formula>199</formula>
    </cfRule>
  </conditionalFormatting>
  <conditionalFormatting sqref="E14:I16">
    <cfRule type="cellIs" priority="157" dxfId="0" operator="greaterThan" stopIfTrue="1">
      <formula>199</formula>
    </cfRule>
  </conditionalFormatting>
  <conditionalFormatting sqref="E14:I16">
    <cfRule type="cellIs" priority="156" dxfId="9" operator="greaterThan" stopIfTrue="1">
      <formula>199</formula>
    </cfRule>
  </conditionalFormatting>
  <conditionalFormatting sqref="E14:I16">
    <cfRule type="cellIs" priority="155" dxfId="2" operator="greaterThan" stopIfTrue="1">
      <formula>199</formula>
    </cfRule>
  </conditionalFormatting>
  <conditionalFormatting sqref="E14:H16">
    <cfRule type="cellIs" priority="152" dxfId="2" operator="greaterThan" stopIfTrue="1">
      <formula>199</formula>
    </cfRule>
    <cfRule type="cellIs" priority="153" dxfId="0" operator="greaterThan" stopIfTrue="1">
      <formula>199</formula>
    </cfRule>
    <cfRule type="cellIs" priority="154" dxfId="0" operator="greaterThan" stopIfTrue="1">
      <formula>199</formula>
    </cfRule>
  </conditionalFormatting>
  <conditionalFormatting sqref="E14:H16">
    <cfRule type="cellIs" priority="149" dxfId="2" operator="greaterThan" stopIfTrue="1">
      <formula>199</formula>
    </cfRule>
    <cfRule type="cellIs" priority="150" dxfId="0" operator="greaterThan" stopIfTrue="1">
      <formula>199</formula>
    </cfRule>
    <cfRule type="cellIs" priority="151" dxfId="2" operator="greaterThan" stopIfTrue="1">
      <formula>199</formula>
    </cfRule>
  </conditionalFormatting>
  <conditionalFormatting sqref="E14:H16">
    <cfRule type="cellIs" priority="148" dxfId="0" operator="greaterThan" stopIfTrue="1">
      <formula>199</formula>
    </cfRule>
  </conditionalFormatting>
  <conditionalFormatting sqref="E14:H16">
    <cfRule type="cellIs" priority="147" dxfId="9" operator="greaterThan" stopIfTrue="1">
      <formula>199</formula>
    </cfRule>
  </conditionalFormatting>
  <conditionalFormatting sqref="E14:H16">
    <cfRule type="cellIs" priority="146" dxfId="2" operator="greaterThan" stopIfTrue="1">
      <formula>199</formula>
    </cfRule>
  </conditionalFormatting>
  <conditionalFormatting sqref="E14:I16">
    <cfRule type="cellIs" priority="143" dxfId="2" operator="greaterThan" stopIfTrue="1">
      <formula>199</formula>
    </cfRule>
    <cfRule type="cellIs" priority="144" dxfId="0" operator="greaterThan" stopIfTrue="1">
      <formula>199</formula>
    </cfRule>
    <cfRule type="cellIs" priority="145" dxfId="0" operator="greaterThan" stopIfTrue="1">
      <formula>199</formula>
    </cfRule>
  </conditionalFormatting>
  <conditionalFormatting sqref="E14:I16">
    <cfRule type="cellIs" priority="140" dxfId="2" operator="greaterThan" stopIfTrue="1">
      <formula>199</formula>
    </cfRule>
    <cfRule type="cellIs" priority="141" dxfId="0" operator="greaterThan" stopIfTrue="1">
      <formula>199</formula>
    </cfRule>
    <cfRule type="cellIs" priority="142" dxfId="2" operator="greaterThan" stopIfTrue="1">
      <formula>199</formula>
    </cfRule>
  </conditionalFormatting>
  <conditionalFormatting sqref="E14:I16">
    <cfRule type="cellIs" priority="139" dxfId="0" operator="greaterThan" stopIfTrue="1">
      <formula>199</formula>
    </cfRule>
  </conditionalFormatting>
  <conditionalFormatting sqref="E14:I16">
    <cfRule type="cellIs" priority="138" dxfId="9" operator="greaterThan" stopIfTrue="1">
      <formula>199</formula>
    </cfRule>
  </conditionalFormatting>
  <conditionalFormatting sqref="E14:I16">
    <cfRule type="cellIs" priority="137" dxfId="2" operator="greaterThan" stopIfTrue="1">
      <formula>199</formula>
    </cfRule>
  </conditionalFormatting>
  <conditionalFormatting sqref="K14">
    <cfRule type="cellIs" priority="134" dxfId="2" operator="greaterThan" stopIfTrue="1">
      <formula>199</formula>
    </cfRule>
    <cfRule type="cellIs" priority="135" dxfId="0" operator="greaterThan" stopIfTrue="1">
      <formula>199</formula>
    </cfRule>
    <cfRule type="cellIs" priority="136" dxfId="2" operator="greaterThan" stopIfTrue="1">
      <formula>199</formula>
    </cfRule>
  </conditionalFormatting>
  <conditionalFormatting sqref="E18:G19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0" operator="greaterThan" stopIfTrue="1">
      <formula>199</formula>
    </cfRule>
  </conditionalFormatting>
  <conditionalFormatting sqref="E18:G19">
    <cfRule type="cellIs" priority="128" dxfId="2" operator="greaterThan" stopIfTrue="1">
      <formula>199</formula>
    </cfRule>
    <cfRule type="cellIs" priority="129" dxfId="0" operator="greaterThan" stopIfTrue="1">
      <formula>199</formula>
    </cfRule>
    <cfRule type="cellIs" priority="130" dxfId="2" operator="greaterThan" stopIfTrue="1">
      <formula>199</formula>
    </cfRule>
  </conditionalFormatting>
  <conditionalFormatting sqref="E18:G19">
    <cfRule type="cellIs" priority="127" dxfId="0" operator="greaterThan" stopIfTrue="1">
      <formula>199</formula>
    </cfRule>
  </conditionalFormatting>
  <conditionalFormatting sqref="E18:G19">
    <cfRule type="cellIs" priority="126" dxfId="9" operator="greaterThan" stopIfTrue="1">
      <formula>199</formula>
    </cfRule>
  </conditionalFormatting>
  <conditionalFormatting sqref="E18:G19">
    <cfRule type="cellIs" priority="125" dxfId="2" operator="greaterThan" stopIfTrue="1">
      <formula>199</formula>
    </cfRule>
  </conditionalFormatting>
  <conditionalFormatting sqref="E18:I19">
    <cfRule type="cellIs" priority="122" dxfId="2" operator="greaterThan" stopIfTrue="1">
      <formula>199</formula>
    </cfRule>
    <cfRule type="cellIs" priority="123" dxfId="0" operator="greaterThan" stopIfTrue="1">
      <formula>199</formula>
    </cfRule>
    <cfRule type="cellIs" priority="124" dxfId="0" operator="greaterThan" stopIfTrue="1">
      <formula>199</formula>
    </cfRule>
  </conditionalFormatting>
  <conditionalFormatting sqref="E18:I19">
    <cfRule type="cellIs" priority="119" dxfId="2" operator="greaterThan" stopIfTrue="1">
      <formula>199</formula>
    </cfRule>
    <cfRule type="cellIs" priority="120" dxfId="0" operator="greaterThan" stopIfTrue="1">
      <formula>199</formula>
    </cfRule>
    <cfRule type="cellIs" priority="121" dxfId="2" operator="greaterThan" stopIfTrue="1">
      <formula>199</formula>
    </cfRule>
  </conditionalFormatting>
  <conditionalFormatting sqref="E18:I19">
    <cfRule type="cellIs" priority="118" dxfId="0" operator="greaterThan" stopIfTrue="1">
      <formula>199</formula>
    </cfRule>
  </conditionalFormatting>
  <conditionalFormatting sqref="E18:I19">
    <cfRule type="cellIs" priority="117" dxfId="9" operator="greaterThan" stopIfTrue="1">
      <formula>199</formula>
    </cfRule>
  </conditionalFormatting>
  <conditionalFormatting sqref="E18:I19">
    <cfRule type="cellIs" priority="116" dxfId="2" operator="greaterThan" stopIfTrue="1">
      <formula>199</formula>
    </cfRule>
  </conditionalFormatting>
  <conditionalFormatting sqref="E18:F19">
    <cfRule type="cellIs" priority="113" dxfId="2" operator="greaterThan" stopIfTrue="1">
      <formula>199</formula>
    </cfRule>
    <cfRule type="cellIs" priority="114" dxfId="0" operator="greaterThan" stopIfTrue="1">
      <formula>199</formula>
    </cfRule>
    <cfRule type="cellIs" priority="115" dxfId="2" operator="greaterThan" stopIfTrue="1">
      <formula>199</formula>
    </cfRule>
  </conditionalFormatting>
  <conditionalFormatting sqref="G18:G19">
    <cfRule type="cellIs" priority="110" dxfId="2" operator="greaterThan" stopIfTrue="1">
      <formula>199</formula>
    </cfRule>
    <cfRule type="cellIs" priority="111" dxfId="0" operator="greaterThan" stopIfTrue="1">
      <formula>199</formula>
    </cfRule>
    <cfRule type="cellIs" priority="112" dxfId="2" operator="greaterThan" stopIfTrue="1">
      <formula>199</formula>
    </cfRule>
  </conditionalFormatting>
  <conditionalFormatting sqref="K18:K19">
    <cfRule type="cellIs" priority="107" dxfId="2" operator="greaterThan" stopIfTrue="1">
      <formula>199</formula>
    </cfRule>
    <cfRule type="cellIs" priority="108" dxfId="0" operator="greaterThan" stopIfTrue="1">
      <formula>199</formula>
    </cfRule>
    <cfRule type="cellIs" priority="109" dxfId="2" operator="greaterThan" stopIfTrue="1">
      <formula>199</formula>
    </cfRule>
  </conditionalFormatting>
  <conditionalFormatting sqref="K18:K19">
    <cfRule type="cellIs" priority="104" dxfId="2" operator="greaterThan" stopIfTrue="1">
      <formula>199</formula>
    </cfRule>
    <cfRule type="cellIs" priority="105" dxfId="0" operator="greaterThan" stopIfTrue="1">
      <formula>199</formula>
    </cfRule>
    <cfRule type="cellIs" priority="106" dxfId="2" operator="greaterThan" stopIfTrue="1">
      <formula>199</formula>
    </cfRule>
  </conditionalFormatting>
  <conditionalFormatting sqref="E18:F19">
    <cfRule type="cellIs" priority="101" dxfId="2" operator="greaterThan" stopIfTrue="1">
      <formula>199</formula>
    </cfRule>
    <cfRule type="cellIs" priority="102" dxfId="0" operator="greaterThan" stopIfTrue="1">
      <formula>199</formula>
    </cfRule>
    <cfRule type="cellIs" priority="103" dxfId="2" operator="greaterThan" stopIfTrue="1">
      <formula>199</formula>
    </cfRule>
  </conditionalFormatting>
  <conditionalFormatting sqref="G18:G19">
    <cfRule type="cellIs" priority="98" dxfId="2" operator="greaterThan" stopIfTrue="1">
      <formula>199</formula>
    </cfRule>
    <cfRule type="cellIs" priority="99" dxfId="0" operator="greaterThan" stopIfTrue="1">
      <formula>199</formula>
    </cfRule>
    <cfRule type="cellIs" priority="100" dxfId="2" operator="greaterThan" stopIfTrue="1">
      <formula>199</formula>
    </cfRule>
  </conditionalFormatting>
  <conditionalFormatting sqref="H18:H19">
    <cfRule type="cellIs" priority="95" dxfId="2" operator="greaterThan" stopIfTrue="1">
      <formula>199</formula>
    </cfRule>
    <cfRule type="cellIs" priority="96" dxfId="0" operator="greaterThan" stopIfTrue="1">
      <formula>199</formula>
    </cfRule>
    <cfRule type="cellIs" priority="97" dxfId="2" operator="greaterThan" stopIfTrue="1">
      <formula>199</formula>
    </cfRule>
  </conditionalFormatting>
  <conditionalFormatting sqref="K18:K19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K18">
    <cfRule type="cellIs" priority="89" dxfId="2" operator="greaterThan" stopIfTrue="1">
      <formula>199</formula>
    </cfRule>
    <cfRule type="cellIs" priority="90" dxfId="0" operator="greaterThan" stopIfTrue="1">
      <formula>199</formula>
    </cfRule>
    <cfRule type="cellIs" priority="91" dxfId="2" operator="greaterThan" stopIfTrue="1">
      <formula>199</formula>
    </cfRule>
  </conditionalFormatting>
  <conditionalFormatting sqref="E21:I22">
    <cfRule type="cellIs" priority="86" dxfId="2" operator="greaterThan" stopIfTrue="1">
      <formula>199</formula>
    </cfRule>
    <cfRule type="cellIs" priority="87" dxfId="0" operator="greaterThan" stopIfTrue="1">
      <formula>199</formula>
    </cfRule>
    <cfRule type="cellIs" priority="88" dxfId="2" operator="greaterThan" stopIfTrue="1">
      <formula>199</formula>
    </cfRule>
  </conditionalFormatting>
  <conditionalFormatting sqref="E21:I22">
    <cfRule type="cellIs" priority="85" dxfId="0" operator="greaterThan" stopIfTrue="1">
      <formula>199</formula>
    </cfRule>
  </conditionalFormatting>
  <conditionalFormatting sqref="E21:I22">
    <cfRule type="cellIs" priority="84" dxfId="9" operator="greaterThan" stopIfTrue="1">
      <formula>199</formula>
    </cfRule>
  </conditionalFormatting>
  <conditionalFormatting sqref="E21:I22">
    <cfRule type="cellIs" priority="81" dxfId="2" operator="greaterThan" stopIfTrue="1">
      <formula>199</formula>
    </cfRule>
    <cfRule type="cellIs" priority="82" dxfId="0" operator="greaterThan" stopIfTrue="1">
      <formula>199</formula>
    </cfRule>
    <cfRule type="cellIs" priority="83" dxfId="0" operator="greaterThan" stopIfTrue="1">
      <formula>199</formula>
    </cfRule>
  </conditionalFormatting>
  <conditionalFormatting sqref="E21:I22">
    <cfRule type="cellIs" priority="78" dxfId="2" operator="greaterThan" stopIfTrue="1">
      <formula>199</formula>
    </cfRule>
    <cfRule type="cellIs" priority="79" dxfId="0" operator="greaterThan" stopIfTrue="1">
      <formula>199</formula>
    </cfRule>
    <cfRule type="cellIs" priority="80" dxfId="0" operator="greaterThan" stopIfTrue="1">
      <formula>199</formula>
    </cfRule>
  </conditionalFormatting>
  <conditionalFormatting sqref="D21:I22">
    <cfRule type="cellIs" priority="75" dxfId="2" operator="greaterThan" stopIfTrue="1">
      <formula>199</formula>
    </cfRule>
    <cfRule type="cellIs" priority="76" dxfId="0" operator="greaterThan" stopIfTrue="1">
      <formula>199</formula>
    </cfRule>
    <cfRule type="cellIs" priority="77" dxfId="2" operator="greaterThan" stopIfTrue="1">
      <formula>199</formula>
    </cfRule>
  </conditionalFormatting>
  <conditionalFormatting sqref="E21:I22">
    <cfRule type="cellIs" priority="74" dxfId="0" operator="greaterThan" stopIfTrue="1">
      <formula>199</formula>
    </cfRule>
  </conditionalFormatting>
  <conditionalFormatting sqref="E21:I22">
    <cfRule type="cellIs" priority="73" dxfId="9" operator="greaterThan" stopIfTrue="1">
      <formula>199</formula>
    </cfRule>
  </conditionalFormatting>
  <conditionalFormatting sqref="E21:H22">
    <cfRule type="cellIs" priority="72" dxfId="2" operator="greaterThan" stopIfTrue="1">
      <formula>199</formula>
    </cfRule>
  </conditionalFormatting>
  <conditionalFormatting sqref="E21:G22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0" operator="greaterThan" stopIfTrue="1">
      <formula>199</formula>
    </cfRule>
  </conditionalFormatting>
  <conditionalFormatting sqref="E21:G22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2" operator="greaterThan" stopIfTrue="1">
      <formula>199</formula>
    </cfRule>
  </conditionalFormatting>
  <conditionalFormatting sqref="E21:G22">
    <cfRule type="cellIs" priority="65" dxfId="0" operator="greaterThan" stopIfTrue="1">
      <formula>199</formula>
    </cfRule>
  </conditionalFormatting>
  <conditionalFormatting sqref="E21:G22">
    <cfRule type="cellIs" priority="64" dxfId="9" operator="greaterThan" stopIfTrue="1">
      <formula>199</formula>
    </cfRule>
  </conditionalFormatting>
  <conditionalFormatting sqref="E21:G22">
    <cfRule type="cellIs" priority="63" dxfId="2" operator="greaterThan" stopIfTrue="1">
      <formula>199</formula>
    </cfRule>
  </conditionalFormatting>
  <conditionalFormatting sqref="E21:I22">
    <cfRule type="cellIs" priority="60" dxfId="2" operator="greaterThan" stopIfTrue="1">
      <formula>199</formula>
    </cfRule>
    <cfRule type="cellIs" priority="61" dxfId="0" operator="greaterThan" stopIfTrue="1">
      <formula>199</formula>
    </cfRule>
    <cfRule type="cellIs" priority="62" dxfId="0" operator="greaterThan" stopIfTrue="1">
      <formula>199</formula>
    </cfRule>
  </conditionalFormatting>
  <conditionalFormatting sqref="E21:I22">
    <cfRule type="cellIs" priority="57" dxfId="2" operator="greaterThan" stopIfTrue="1">
      <formula>199</formula>
    </cfRule>
    <cfRule type="cellIs" priority="58" dxfId="0" operator="greaterThan" stopIfTrue="1">
      <formula>199</formula>
    </cfRule>
    <cfRule type="cellIs" priority="59" dxfId="2" operator="greaterThan" stopIfTrue="1">
      <formula>199</formula>
    </cfRule>
  </conditionalFormatting>
  <conditionalFormatting sqref="E21:I22">
    <cfRule type="cellIs" priority="56" dxfId="0" operator="greaterThan" stopIfTrue="1">
      <formula>199</formula>
    </cfRule>
  </conditionalFormatting>
  <conditionalFormatting sqref="E21:I22">
    <cfRule type="cellIs" priority="55" dxfId="9" operator="greaterThan" stopIfTrue="1">
      <formula>199</formula>
    </cfRule>
  </conditionalFormatting>
  <conditionalFormatting sqref="E21:I22">
    <cfRule type="cellIs" priority="54" dxfId="2" operator="greaterThan" stopIfTrue="1">
      <formula>199</formula>
    </cfRule>
  </conditionalFormatting>
  <conditionalFormatting sqref="E21:F22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G21:G22">
    <cfRule type="cellIs" priority="48" dxfId="2" operator="greaterThan" stopIfTrue="1">
      <formula>199</formula>
    </cfRule>
    <cfRule type="cellIs" priority="49" dxfId="0" operator="greaterThan" stopIfTrue="1">
      <formula>199</formula>
    </cfRule>
    <cfRule type="cellIs" priority="50" dxfId="2" operator="greaterThan" stopIfTrue="1">
      <formula>199</formula>
    </cfRule>
  </conditionalFormatting>
  <conditionalFormatting sqref="K21:K22">
    <cfRule type="cellIs" priority="45" dxfId="2" operator="greaterThan" stopIfTrue="1">
      <formula>199</formula>
    </cfRule>
    <cfRule type="cellIs" priority="46" dxfId="0" operator="greaterThan" stopIfTrue="1">
      <formula>199</formula>
    </cfRule>
    <cfRule type="cellIs" priority="47" dxfId="2" operator="greaterThan" stopIfTrue="1">
      <formula>199</formula>
    </cfRule>
  </conditionalFormatting>
  <conditionalFormatting sqref="K21:K22">
    <cfRule type="cellIs" priority="42" dxfId="2" operator="greaterThan" stopIfTrue="1">
      <formula>199</formula>
    </cfRule>
    <cfRule type="cellIs" priority="43" dxfId="0" operator="greaterThan" stopIfTrue="1">
      <formula>199</formula>
    </cfRule>
    <cfRule type="cellIs" priority="44" dxfId="2" operator="greaterThan" stopIfTrue="1">
      <formula>199</formula>
    </cfRule>
  </conditionalFormatting>
  <conditionalFormatting sqref="E21:F22">
    <cfRule type="cellIs" priority="39" dxfId="2" operator="greaterThan" stopIfTrue="1">
      <formula>199</formula>
    </cfRule>
    <cfRule type="cellIs" priority="40" dxfId="0" operator="greaterThan" stopIfTrue="1">
      <formula>199</formula>
    </cfRule>
    <cfRule type="cellIs" priority="41" dxfId="2" operator="greaterThan" stopIfTrue="1">
      <formula>199</formula>
    </cfRule>
  </conditionalFormatting>
  <conditionalFormatting sqref="G21:G22">
    <cfRule type="cellIs" priority="36" dxfId="2" operator="greaterThan" stopIfTrue="1">
      <formula>199</formula>
    </cfRule>
    <cfRule type="cellIs" priority="37" dxfId="0" operator="greaterThan" stopIfTrue="1">
      <formula>199</formula>
    </cfRule>
    <cfRule type="cellIs" priority="38" dxfId="2" operator="greaterThan" stopIfTrue="1">
      <formula>199</formula>
    </cfRule>
  </conditionalFormatting>
  <conditionalFormatting sqref="H21:H22">
    <cfRule type="cellIs" priority="33" dxfId="2" operator="greaterThan" stopIfTrue="1">
      <formula>199</formula>
    </cfRule>
    <cfRule type="cellIs" priority="34" dxfId="0" operator="greaterThan" stopIfTrue="1">
      <formula>199</formula>
    </cfRule>
    <cfRule type="cellIs" priority="35" dxfId="2" operator="greaterThan" stopIfTrue="1">
      <formula>199</formula>
    </cfRule>
  </conditionalFormatting>
  <conditionalFormatting sqref="K21:K22">
    <cfRule type="cellIs" priority="30" dxfId="2" operator="greaterThan" stopIfTrue="1">
      <formula>199</formula>
    </cfRule>
    <cfRule type="cellIs" priority="31" dxfId="0" operator="greaterThan" stopIfTrue="1">
      <formula>199</formula>
    </cfRule>
    <cfRule type="cellIs" priority="32" dxfId="2" operator="greaterThan" stopIfTrue="1">
      <formula>199</formula>
    </cfRule>
  </conditionalFormatting>
  <conditionalFormatting sqref="K21">
    <cfRule type="cellIs" priority="27" dxfId="2" operator="greaterThan" stopIfTrue="1">
      <formula>199</formula>
    </cfRule>
    <cfRule type="cellIs" priority="28" dxfId="0" operator="greaterThan" stopIfTrue="1">
      <formula>199</formula>
    </cfRule>
    <cfRule type="cellIs" priority="29" dxfId="2" operator="greaterThan" stopIfTrue="1">
      <formula>199</formula>
    </cfRule>
  </conditionalFormatting>
  <conditionalFormatting sqref="E24:I26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E24:I26">
    <cfRule type="cellIs" priority="23" dxfId="0" operator="greaterThan" stopIfTrue="1">
      <formula>199</formula>
    </cfRule>
  </conditionalFormatting>
  <conditionalFormatting sqref="E24:I26">
    <cfRule type="cellIs" priority="22" dxfId="9" operator="greaterThan" stopIfTrue="1">
      <formula>199</formula>
    </cfRule>
  </conditionalFormatting>
  <conditionalFormatting sqref="E24:I26">
    <cfRule type="cellIs" priority="19" dxfId="2" operator="greaterThan" stopIfTrue="1">
      <formula>199</formula>
    </cfRule>
    <cfRule type="cellIs" priority="20" dxfId="0" operator="greaterThan" stopIfTrue="1">
      <formula>199</formula>
    </cfRule>
    <cfRule type="cellIs" priority="21" dxfId="0" operator="greaterThan" stopIfTrue="1">
      <formula>199</formula>
    </cfRule>
  </conditionalFormatting>
  <conditionalFormatting sqref="E24:I26">
    <cfRule type="cellIs" priority="16" dxfId="2" operator="greaterThan" stopIfTrue="1">
      <formula>199</formula>
    </cfRule>
    <cfRule type="cellIs" priority="17" dxfId="0" operator="greaterThan" stopIfTrue="1">
      <formula>199</formula>
    </cfRule>
    <cfRule type="cellIs" priority="18" dxfId="0" operator="greaterThan" stopIfTrue="1">
      <formula>199</formula>
    </cfRule>
  </conditionalFormatting>
  <conditionalFormatting sqref="D24:I26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2" operator="greaterThan" stopIfTrue="1">
      <formula>199</formula>
    </cfRule>
  </conditionalFormatting>
  <conditionalFormatting sqref="E24:I26">
    <cfRule type="cellIs" priority="12" dxfId="0" operator="greaterThan" stopIfTrue="1">
      <formula>199</formula>
    </cfRule>
  </conditionalFormatting>
  <conditionalFormatting sqref="E24:I26">
    <cfRule type="cellIs" priority="11" dxfId="9" operator="greaterThan" stopIfTrue="1">
      <formula>199</formula>
    </cfRule>
  </conditionalFormatting>
  <conditionalFormatting sqref="E24:H26">
    <cfRule type="cellIs" priority="10" dxfId="2" operator="greaterThan" stopIfTrue="1">
      <formula>199</formula>
    </cfRule>
  </conditionalFormatting>
  <conditionalFormatting sqref="K24:K26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K24:K2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K24:K26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:IV7"/>
    </sheetView>
  </sheetViews>
  <sheetFormatPr defaultColWidth="11.421875" defaultRowHeight="12.75"/>
  <cols>
    <col min="1" max="1" width="4.8515625" style="17" bestFit="1" customWidth="1"/>
    <col min="2" max="2" width="26.140625" style="18" bestFit="1" customWidth="1"/>
    <col min="3" max="3" width="13.421875" style="19" bestFit="1" customWidth="1"/>
    <col min="4" max="4" width="6.8515625" style="19" bestFit="1" customWidth="1"/>
    <col min="5" max="8" width="5.281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6.7109375" style="61" bestFit="1" customWidth="1"/>
    <col min="13" max="13" width="8.7109375" style="59" bestFit="1" customWidth="1"/>
    <col min="14" max="14" width="6.42187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62" t="s">
        <v>4</v>
      </c>
      <c r="L1" s="60"/>
      <c r="M1" s="57"/>
      <c r="N1" s="163" t="s">
        <v>26</v>
      </c>
      <c r="P1" s="8"/>
      <c r="Q1" s="8"/>
    </row>
    <row r="2" spans="1:17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1"/>
      <c r="M2" s="2"/>
      <c r="N2" s="163"/>
      <c r="P2" s="32"/>
      <c r="Q2" s="32"/>
    </row>
    <row r="3" spans="1:17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29"/>
      <c r="K3" s="34"/>
      <c r="L3" s="1"/>
      <c r="M3" s="2"/>
      <c r="N3" s="163"/>
      <c r="P3" s="32"/>
      <c r="Q3" s="32"/>
    </row>
    <row r="4" spans="1:17" s="37" customFormat="1" ht="15.75">
      <c r="A4" s="36"/>
      <c r="B4" s="39"/>
      <c r="C4" s="33"/>
      <c r="D4" s="32"/>
      <c r="E4" s="32"/>
      <c r="F4" s="32"/>
      <c r="G4" s="32"/>
      <c r="H4" s="32"/>
      <c r="I4" s="32"/>
      <c r="J4" s="32"/>
      <c r="K4" s="34"/>
      <c r="L4" s="44"/>
      <c r="M4" s="58"/>
      <c r="N4" s="36"/>
      <c r="P4" s="32"/>
      <c r="Q4" s="32"/>
    </row>
    <row r="5" spans="1:17" s="37" customFormat="1" ht="18">
      <c r="A5" s="8"/>
      <c r="B5" s="39"/>
      <c r="C5" s="33"/>
      <c r="D5" s="32"/>
      <c r="E5" s="32"/>
      <c r="F5" s="32"/>
      <c r="G5" s="32"/>
      <c r="H5" s="32"/>
      <c r="I5" s="32"/>
      <c r="J5" s="32"/>
      <c r="K5" s="34"/>
      <c r="L5" s="40"/>
      <c r="M5" s="41"/>
      <c r="N5" s="23"/>
      <c r="P5" s="32"/>
      <c r="Q5" s="32"/>
    </row>
    <row r="6" spans="1:17" s="37" customFormat="1" ht="18">
      <c r="A6"/>
      <c r="C6" s="24"/>
      <c r="D6" s="32"/>
      <c r="E6" s="32"/>
      <c r="F6" s="32"/>
      <c r="G6" s="32"/>
      <c r="H6" s="32"/>
      <c r="I6" s="32"/>
      <c r="J6" s="32"/>
      <c r="K6" s="34"/>
      <c r="L6" s="67"/>
      <c r="M6" s="66"/>
      <c r="N6" s="36"/>
      <c r="P6" s="32"/>
      <c r="Q6" s="32"/>
    </row>
    <row r="7" spans="1:17" s="24" customFormat="1" ht="18">
      <c r="A7"/>
      <c r="B7" s="37"/>
      <c r="D7" s="32"/>
      <c r="E7" s="32"/>
      <c r="F7" s="32"/>
      <c r="G7" s="32"/>
      <c r="H7" s="32"/>
      <c r="I7" s="32"/>
      <c r="J7" s="32"/>
      <c r="K7" s="32"/>
      <c r="L7" s="50"/>
      <c r="M7" s="41"/>
      <c r="N7" s="23"/>
      <c r="P7" s="21"/>
      <c r="Q7" s="21"/>
    </row>
    <row r="8" spans="1:17" s="93" customFormat="1" ht="11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95"/>
      <c r="Q8" s="95"/>
    </row>
    <row r="9" spans="1:17" s="24" customFormat="1" ht="18">
      <c r="A9" s="23">
        <f>SUM(A5:A8)</f>
        <v>0</v>
      </c>
      <c r="C9" s="23" t="s">
        <v>4</v>
      </c>
      <c r="D9" s="23"/>
      <c r="E9" s="23"/>
      <c r="F9" s="23"/>
      <c r="G9" s="23"/>
      <c r="H9" s="23"/>
      <c r="I9" s="23">
        <f>SUM(I5:I8)</f>
        <v>0</v>
      </c>
      <c r="J9" s="23">
        <f>SUM(J5:J8)</f>
        <v>0</v>
      </c>
      <c r="K9" s="27" t="e">
        <f>I9/J9</f>
        <v>#DIV/0!</v>
      </c>
      <c r="L9" s="44"/>
      <c r="M9" s="58"/>
      <c r="N9" s="23">
        <f>SUM(N5:N8)</f>
        <v>0</v>
      </c>
      <c r="P9" s="21"/>
      <c r="Q9" s="21"/>
    </row>
    <row r="10" spans="1:17" s="24" customFormat="1" ht="18">
      <c r="A10" s="23"/>
      <c r="C10" s="21"/>
      <c r="D10" s="21"/>
      <c r="E10" s="21"/>
      <c r="F10" s="21"/>
      <c r="G10" s="21"/>
      <c r="H10" s="21"/>
      <c r="I10" s="21"/>
      <c r="J10" s="21"/>
      <c r="K10" s="21"/>
      <c r="L10" s="44"/>
      <c r="M10" s="58"/>
      <c r="N10" s="23"/>
      <c r="O10" s="23"/>
      <c r="P10" s="21"/>
      <c r="Q10" s="21"/>
    </row>
    <row r="11" spans="1:17" s="24" customFormat="1" ht="18">
      <c r="A11" s="23"/>
      <c r="C11" s="23"/>
      <c r="D11" s="21"/>
      <c r="E11" s="21"/>
      <c r="F11" s="21"/>
      <c r="G11" s="21"/>
      <c r="H11" s="21"/>
      <c r="I11" s="23"/>
      <c r="J11" s="23"/>
      <c r="K11" s="27"/>
      <c r="L11" s="44"/>
      <c r="M11" s="58"/>
      <c r="N11" s="23"/>
      <c r="O11" s="23"/>
      <c r="P11" s="21"/>
      <c r="Q11" s="21"/>
    </row>
    <row r="12" spans="1:17" s="24" customFormat="1" ht="18">
      <c r="A12" s="23"/>
      <c r="C12" s="21"/>
      <c r="D12" s="21"/>
      <c r="E12" s="21"/>
      <c r="F12" s="21"/>
      <c r="G12" s="21"/>
      <c r="H12" s="21"/>
      <c r="I12" s="21"/>
      <c r="J12" s="21"/>
      <c r="K12" s="21"/>
      <c r="L12" s="44"/>
      <c r="M12" s="58"/>
      <c r="N12" s="23"/>
      <c r="O12" s="23"/>
      <c r="P12" s="21"/>
      <c r="Q12" s="21"/>
    </row>
    <row r="13" spans="1:17" s="24" customFormat="1" ht="18">
      <c r="A13" s="23"/>
      <c r="C13" s="21"/>
      <c r="D13" s="21"/>
      <c r="E13" s="21"/>
      <c r="F13" s="21"/>
      <c r="G13" s="21"/>
      <c r="H13" s="21"/>
      <c r="I13" s="23"/>
      <c r="J13" s="23"/>
      <c r="K13" s="27"/>
      <c r="L13" s="44"/>
      <c r="M13" s="58"/>
      <c r="N13" s="23"/>
      <c r="O13" s="23"/>
      <c r="P13" s="21"/>
      <c r="Q13" s="21"/>
    </row>
    <row r="14" spans="1:17" s="24" customFormat="1" ht="18">
      <c r="A14" s="23"/>
      <c r="C14" s="21"/>
      <c r="D14" s="21"/>
      <c r="E14" s="21"/>
      <c r="F14" s="21"/>
      <c r="G14" s="21"/>
      <c r="H14" s="21"/>
      <c r="I14" s="21"/>
      <c r="J14" s="21"/>
      <c r="K14" s="21"/>
      <c r="L14" s="44"/>
      <c r="M14" s="58"/>
      <c r="N14" s="23"/>
      <c r="O14" s="23"/>
      <c r="P14" s="21"/>
      <c r="Q14" s="21"/>
    </row>
    <row r="15" spans="1:17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44"/>
      <c r="M15" s="58"/>
      <c r="N15" s="23"/>
      <c r="O15" s="23"/>
      <c r="P15" s="21"/>
      <c r="Q15" s="21"/>
    </row>
    <row r="16" spans="1:17" s="24" customFormat="1" ht="18">
      <c r="A16" s="23"/>
      <c r="C16" s="21"/>
      <c r="D16" s="21"/>
      <c r="E16" s="21"/>
      <c r="F16" s="21"/>
      <c r="G16" s="21"/>
      <c r="H16" s="21"/>
      <c r="I16" s="21"/>
      <c r="J16" s="21"/>
      <c r="K16" s="21"/>
      <c r="L16" s="44"/>
      <c r="M16" s="58"/>
      <c r="N16" s="23"/>
      <c r="O16" s="23"/>
      <c r="P16" s="21"/>
      <c r="Q16" s="21"/>
    </row>
    <row r="17" spans="1:17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44"/>
      <c r="M17" s="58"/>
      <c r="N17" s="23"/>
      <c r="O17" s="23"/>
      <c r="P17" s="21"/>
      <c r="Q17" s="21"/>
    </row>
    <row r="18" spans="1:17" s="24" customFormat="1" ht="18">
      <c r="A18" s="23"/>
      <c r="C18" s="21"/>
      <c r="D18" s="21"/>
      <c r="E18" s="21"/>
      <c r="F18" s="21"/>
      <c r="G18" s="21"/>
      <c r="H18" s="21"/>
      <c r="I18" s="21"/>
      <c r="J18" s="21"/>
      <c r="K18" s="21"/>
      <c r="L18" s="44"/>
      <c r="M18" s="58"/>
      <c r="N18" s="23"/>
      <c r="O18" s="23"/>
      <c r="P18" s="21"/>
      <c r="Q18" s="21"/>
    </row>
    <row r="19" spans="1:17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44"/>
      <c r="M19" s="58"/>
      <c r="N19" s="23"/>
      <c r="O19" s="23"/>
      <c r="P19" s="21"/>
      <c r="Q19" s="21"/>
    </row>
    <row r="20" spans="1:17" s="24" customFormat="1" ht="18">
      <c r="A20" s="23"/>
      <c r="C20" s="21"/>
      <c r="D20" s="21"/>
      <c r="E20" s="21"/>
      <c r="F20" s="21"/>
      <c r="G20" s="21"/>
      <c r="H20" s="21"/>
      <c r="I20" s="21"/>
      <c r="J20" s="21"/>
      <c r="K20" s="21"/>
      <c r="L20" s="44"/>
      <c r="M20" s="58"/>
      <c r="N20" s="23"/>
      <c r="O20" s="23"/>
      <c r="P20" s="21"/>
      <c r="Q20" s="21"/>
    </row>
    <row r="21" spans="1:17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44"/>
      <c r="M21" s="58"/>
      <c r="N21" s="23"/>
      <c r="O21" s="23"/>
      <c r="P21" s="21"/>
      <c r="Q21" s="21"/>
    </row>
    <row r="22" spans="1:17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44"/>
      <c r="M22" s="58"/>
      <c r="N22" s="23"/>
      <c r="O22" s="23"/>
      <c r="P22" s="21"/>
      <c r="Q22" s="21"/>
    </row>
    <row r="23" spans="1:17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44"/>
      <c r="M23" s="58"/>
      <c r="N23" s="23"/>
      <c r="O23" s="23"/>
      <c r="P23" s="21"/>
      <c r="Q23" s="21"/>
    </row>
    <row r="24" spans="1:17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44"/>
      <c r="M24" s="58"/>
      <c r="N24" s="23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44"/>
      <c r="M25" s="58"/>
      <c r="N25" s="23"/>
      <c r="O25" s="23"/>
      <c r="P25" s="21"/>
      <c r="Q25" s="21"/>
    </row>
    <row r="26" spans="1:17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44"/>
      <c r="M26" s="58"/>
      <c r="N26" s="23"/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44"/>
      <c r="M27" s="58"/>
      <c r="N27" s="23"/>
      <c r="O27" s="23"/>
      <c r="P27" s="21"/>
      <c r="Q27" s="21"/>
    </row>
    <row r="28" spans="1:17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58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44"/>
      <c r="M29" s="58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44"/>
      <c r="M30" s="58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44"/>
      <c r="M31" s="58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44"/>
      <c r="M32" s="58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44"/>
      <c r="M33" s="58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44"/>
      <c r="M34" s="58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44"/>
      <c r="M35" s="58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44"/>
      <c r="M36" s="58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44"/>
      <c r="M37" s="58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44"/>
      <c r="M38" s="58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44"/>
      <c r="M39" s="58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44"/>
      <c r="M40" s="58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44"/>
      <c r="M41" s="58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44"/>
      <c r="M42" s="58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44"/>
      <c r="M43" s="58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44"/>
      <c r="M44" s="58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44"/>
      <c r="M45" s="58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44"/>
      <c r="M46" s="58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44"/>
      <c r="M47" s="58"/>
      <c r="N47" s="23"/>
      <c r="O47" s="23"/>
      <c r="P47" s="21"/>
      <c r="Q47" s="21"/>
    </row>
    <row r="48" spans="1:17" s="26" customFormat="1" ht="18">
      <c r="A48" s="23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44"/>
      <c r="M48" s="58"/>
      <c r="N48" s="23"/>
      <c r="O48" s="23"/>
      <c r="P48" s="23"/>
      <c r="Q48" s="23"/>
    </row>
    <row r="49" spans="1:17" s="26" customFormat="1" ht="18">
      <c r="A49" s="23"/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44"/>
      <c r="M49" s="58"/>
      <c r="N49" s="23"/>
      <c r="O49" s="23"/>
      <c r="P49" s="23"/>
      <c r="Q49" s="23"/>
    </row>
    <row r="50" spans="1:17" s="26" customFormat="1" ht="18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44"/>
      <c r="M50" s="58"/>
      <c r="N50" s="23"/>
      <c r="O50" s="23"/>
      <c r="P50" s="23"/>
      <c r="Q50" s="23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44"/>
      <c r="M51" s="58"/>
      <c r="N51" s="23"/>
      <c r="O51" s="23"/>
      <c r="P51" s="21"/>
      <c r="Q51" s="21"/>
    </row>
    <row r="52" spans="1:17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44"/>
      <c r="M52" s="58"/>
      <c r="N52" s="23"/>
      <c r="O52" s="23"/>
      <c r="P52" s="23"/>
      <c r="Q52" s="23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44"/>
      <c r="M53" s="58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44"/>
      <c r="M54" s="58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44"/>
      <c r="M55" s="58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44"/>
      <c r="M56" s="58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44"/>
      <c r="M57" s="58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58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44"/>
      <c r="M59" s="58"/>
      <c r="N59" s="23"/>
      <c r="O59" s="23"/>
      <c r="P59" s="21"/>
      <c r="Q59" s="21"/>
    </row>
  </sheetData>
  <sheetProtection/>
  <mergeCells count="2">
    <mergeCell ref="A1:A3"/>
    <mergeCell ref="N1:N3"/>
  </mergeCells>
  <conditionalFormatting sqref="E1:G4 E9:G65536">
    <cfRule type="cellIs" priority="9" dxfId="0" operator="greaterThan" stopIfTrue="1">
      <formula>199</formula>
    </cfRule>
  </conditionalFormatting>
  <conditionalFormatting sqref="E5:G7">
    <cfRule type="cellIs" priority="1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W12" sqref="W12"/>
    </sheetView>
  </sheetViews>
  <sheetFormatPr defaultColWidth="11.421875" defaultRowHeight="12.75"/>
  <cols>
    <col min="1" max="1" width="3.42187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5.140625" style="19" customWidth="1"/>
    <col min="10" max="10" width="7.57421875" style="19" bestFit="1" customWidth="1"/>
    <col min="11" max="11" width="7.8515625" style="19" bestFit="1" customWidth="1"/>
    <col min="12" max="12" width="11.421875" style="19" customWidth="1"/>
    <col min="13" max="13" width="7.57421875" style="19" bestFit="1" customWidth="1"/>
    <col min="14" max="14" width="6.421875" style="20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8"/>
      <c r="N1" s="28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38"/>
      <c r="O2" s="163"/>
      <c r="Q2" s="32"/>
      <c r="R2" s="32"/>
    </row>
    <row r="3" spans="1:18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32"/>
      <c r="K3" s="29"/>
      <c r="L3" s="34"/>
      <c r="M3" s="36"/>
      <c r="N3" s="38"/>
      <c r="O3" s="163"/>
      <c r="Q3" s="32"/>
      <c r="R3" s="32"/>
    </row>
    <row r="4" spans="1:18" s="37" customFormat="1" ht="15.75">
      <c r="A4" s="45"/>
      <c r="B4" s="36"/>
      <c r="C4" s="33"/>
      <c r="D4" s="32"/>
      <c r="E4" s="32"/>
      <c r="F4" s="32"/>
      <c r="G4" s="32"/>
      <c r="H4" s="32"/>
      <c r="I4" s="32"/>
      <c r="J4" s="32"/>
      <c r="K4" s="29"/>
      <c r="L4" s="34"/>
      <c r="M4" s="36"/>
      <c r="N4" s="38"/>
      <c r="O4" s="47"/>
      <c r="Q4" s="32"/>
      <c r="R4" s="32"/>
    </row>
    <row r="5" spans="1:18" s="37" customFormat="1" ht="15">
      <c r="A5"/>
      <c r="B5"/>
      <c r="Q5" s="32"/>
      <c r="R5" s="32"/>
    </row>
    <row r="6" spans="1:18" s="37" customFormat="1" ht="15.75">
      <c r="A6" s="36">
        <v>1</v>
      </c>
      <c r="B6" s="39" t="s">
        <v>18</v>
      </c>
      <c r="C6" s="33">
        <v>42764</v>
      </c>
      <c r="D6" s="129">
        <v>21</v>
      </c>
      <c r="E6" s="32">
        <v>170</v>
      </c>
      <c r="F6" s="32">
        <v>122</v>
      </c>
      <c r="G6" s="32">
        <v>113</v>
      </c>
      <c r="H6" s="32"/>
      <c r="I6" s="32"/>
      <c r="J6" s="32">
        <f>+E6+F6+G6</f>
        <v>405</v>
      </c>
      <c r="K6" s="32">
        <v>3</v>
      </c>
      <c r="L6" s="34">
        <f>+J6/K6</f>
        <v>135</v>
      </c>
      <c r="M6"/>
      <c r="N6"/>
      <c r="Q6" s="32"/>
      <c r="R6" s="32"/>
    </row>
    <row r="7" spans="1:18" s="24" customFormat="1" ht="18">
      <c r="A7" s="36"/>
      <c r="B7" s="37" t="s">
        <v>52</v>
      </c>
      <c r="C7" s="33"/>
      <c r="D7" s="129">
        <v>14</v>
      </c>
      <c r="E7" s="32">
        <v>171</v>
      </c>
      <c r="F7" s="32">
        <v>169</v>
      </c>
      <c r="G7" s="32">
        <v>175</v>
      </c>
      <c r="H7" s="32"/>
      <c r="I7" s="32"/>
      <c r="J7" s="32">
        <f>+E7++F7+G7</f>
        <v>515</v>
      </c>
      <c r="K7" s="32">
        <v>3</v>
      </c>
      <c r="L7" s="34">
        <f>+J7/K7</f>
        <v>171.66666666666666</v>
      </c>
      <c r="M7"/>
      <c r="N7"/>
      <c r="O7" s="37"/>
      <c r="Q7" s="21"/>
      <c r="R7" s="21"/>
    </row>
    <row r="8" spans="1:18" s="24" customFormat="1" ht="18">
      <c r="A8" s="36"/>
      <c r="B8" s="39"/>
      <c r="C8" s="33"/>
      <c r="D8" s="129">
        <v>7</v>
      </c>
      <c r="E8" s="32">
        <v>187</v>
      </c>
      <c r="F8" s="32">
        <v>140</v>
      </c>
      <c r="G8" s="32">
        <v>138</v>
      </c>
      <c r="H8" s="32"/>
      <c r="I8" s="32"/>
      <c r="J8" s="32">
        <f>+E8++F8+G8</f>
        <v>465</v>
      </c>
      <c r="K8" s="32">
        <v>3</v>
      </c>
      <c r="L8" s="34">
        <f>+J8/K8</f>
        <v>155</v>
      </c>
      <c r="M8" s="118">
        <f>+J8+J7+J6</f>
        <v>1385</v>
      </c>
      <c r="N8" s="119">
        <f>+M8/9</f>
        <v>153.88888888888889</v>
      </c>
      <c r="O8" s="37">
        <v>1</v>
      </c>
      <c r="Q8" s="21"/>
      <c r="R8" s="21"/>
    </row>
    <row r="9" spans="1:18" s="24" customFormat="1" ht="18">
      <c r="A9"/>
      <c r="B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  <c r="P9" s="23"/>
      <c r="Q9" s="21"/>
      <c r="R9" s="21"/>
    </row>
    <row r="10" spans="1:18" s="24" customFormat="1" ht="18">
      <c r="A10"/>
      <c r="B1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  <c r="P10" s="23"/>
      <c r="Q10" s="21"/>
      <c r="R10" s="21"/>
    </row>
    <row r="11" spans="1:18" s="24" customFormat="1" ht="18">
      <c r="A11"/>
      <c r="B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23"/>
      <c r="Q11" s="21"/>
      <c r="R11" s="21"/>
    </row>
    <row r="12" spans="1:18" s="24" customFormat="1" ht="18">
      <c r="A12"/>
      <c r="B1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23"/>
      <c r="Q12" s="21"/>
      <c r="R12" s="21"/>
    </row>
    <row r="13" spans="1:18" s="24" customFormat="1" ht="18">
      <c r="A13"/>
      <c r="B1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23"/>
      <c r="Q13" s="21"/>
      <c r="R13" s="21"/>
    </row>
    <row r="14" spans="1:18" s="24" customFormat="1" ht="18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50"/>
      <c r="N14" s="41"/>
      <c r="O14" s="36"/>
      <c r="P14" s="23"/>
      <c r="Q14" s="21"/>
      <c r="R14" s="21"/>
    </row>
    <row r="15" spans="1:18" s="24" customFormat="1" ht="18">
      <c r="A15" s="2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3"/>
      <c r="P15" s="23"/>
      <c r="Q15" s="21"/>
      <c r="R15" s="21"/>
    </row>
    <row r="16" spans="1:18" s="24" customFormat="1" ht="18">
      <c r="A16" s="23">
        <f>SUM(A5:A15)</f>
        <v>1</v>
      </c>
      <c r="C16" s="23" t="s">
        <v>4</v>
      </c>
      <c r="D16" s="23"/>
      <c r="E16" s="23"/>
      <c r="F16" s="23"/>
      <c r="G16" s="23"/>
      <c r="H16" s="23"/>
      <c r="I16" s="23"/>
      <c r="J16" s="23">
        <f>SUM(J3:J15)</f>
        <v>1385</v>
      </c>
      <c r="K16" s="23">
        <f>SUM(K3:K15)</f>
        <v>9</v>
      </c>
      <c r="L16" s="27">
        <f>J16/K16</f>
        <v>153.88888888888889</v>
      </c>
      <c r="M16" s="21"/>
      <c r="N16" s="22"/>
      <c r="O16" s="62">
        <f>SUM(O5:O15)</f>
        <v>1</v>
      </c>
      <c r="P16" s="23"/>
      <c r="Q16" s="21"/>
      <c r="R16" s="21"/>
    </row>
    <row r="17" spans="1:18" s="24" customFormat="1" ht="18">
      <c r="A17" s="2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3"/>
      <c r="P17" s="23"/>
      <c r="Q17" s="21"/>
      <c r="R17" s="21"/>
    </row>
    <row r="18" spans="1:18" s="24" customFormat="1" ht="18">
      <c r="A18" s="23"/>
      <c r="C18" s="23"/>
      <c r="D18" s="21"/>
      <c r="E18" s="21"/>
      <c r="F18" s="21"/>
      <c r="G18" s="21"/>
      <c r="H18" s="21"/>
      <c r="I18" s="21"/>
      <c r="J18" s="23"/>
      <c r="K18" s="23"/>
      <c r="L18" s="27"/>
      <c r="M18" s="21"/>
      <c r="N18" s="22"/>
      <c r="O18" s="23"/>
      <c r="P18" s="23"/>
      <c r="Q18" s="21"/>
      <c r="R18" s="21"/>
    </row>
    <row r="19" spans="1:18" s="24" customFormat="1" ht="18">
      <c r="A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3"/>
      <c r="Q19" s="21"/>
      <c r="R19" s="21"/>
    </row>
    <row r="20" spans="1:18" s="24" customFormat="1" ht="18">
      <c r="A20" s="23"/>
      <c r="C20" s="21"/>
      <c r="D20" s="21"/>
      <c r="E20" s="21"/>
      <c r="F20" s="21"/>
      <c r="G20" s="21"/>
      <c r="H20" s="21"/>
      <c r="I20" s="21"/>
      <c r="J20" s="23"/>
      <c r="K20" s="23"/>
      <c r="L20" s="27"/>
      <c r="M20" s="21"/>
      <c r="N20" s="22"/>
      <c r="O20" s="23"/>
      <c r="P20" s="23"/>
      <c r="Q20" s="21"/>
      <c r="R20" s="21"/>
    </row>
    <row r="21" spans="1:18" s="24" customFormat="1" ht="18">
      <c r="A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1"/>
      <c r="R21" s="21"/>
    </row>
    <row r="22" spans="1:18" s="24" customFormat="1" ht="18">
      <c r="A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3"/>
      <c r="Q22" s="21"/>
      <c r="R22" s="21"/>
    </row>
    <row r="23" spans="1:18" s="24" customFormat="1" ht="18">
      <c r="A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3"/>
      <c r="Q23" s="21"/>
      <c r="R23" s="21"/>
    </row>
    <row r="24" spans="1:18" s="24" customFormat="1" ht="18">
      <c r="A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3"/>
      <c r="P24" s="23"/>
      <c r="Q24" s="21"/>
      <c r="R24" s="21"/>
    </row>
    <row r="25" spans="1:18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3"/>
      <c r="P25" s="23"/>
      <c r="Q25" s="21"/>
      <c r="R25" s="21"/>
    </row>
    <row r="26" spans="1:18" s="24" customFormat="1" ht="18">
      <c r="A26" s="2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3"/>
      <c r="P26" s="23"/>
      <c r="Q26" s="21"/>
      <c r="R26" s="21"/>
    </row>
    <row r="27" spans="1:18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3"/>
      <c r="P27" s="23"/>
      <c r="Q27" s="21"/>
      <c r="R27" s="21"/>
    </row>
    <row r="28" spans="1:18" s="24" customFormat="1" ht="18">
      <c r="A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3"/>
      <c r="Q28" s="21"/>
      <c r="R28" s="21"/>
    </row>
    <row r="29" spans="1:18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3"/>
      <c r="P29" s="23"/>
      <c r="Q29" s="21"/>
      <c r="R29" s="21"/>
    </row>
    <row r="30" spans="1:18" s="24" customFormat="1" ht="18">
      <c r="A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3"/>
      <c r="P30" s="23"/>
      <c r="Q30" s="21"/>
      <c r="R30" s="21"/>
    </row>
    <row r="31" spans="1:18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23"/>
      <c r="Q31" s="21"/>
      <c r="R31" s="21"/>
    </row>
    <row r="32" spans="1:18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3"/>
      <c r="P32" s="23"/>
      <c r="Q32" s="21"/>
      <c r="R32" s="21"/>
    </row>
    <row r="33" spans="1:18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3"/>
      <c r="P33" s="23"/>
      <c r="Q33" s="21"/>
      <c r="R33" s="21"/>
    </row>
    <row r="34" spans="1:18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3"/>
      <c r="P34" s="23"/>
      <c r="Q34" s="21"/>
      <c r="R34" s="21"/>
    </row>
    <row r="35" spans="1:18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3"/>
      <c r="P35" s="23"/>
      <c r="Q35" s="21"/>
      <c r="R35" s="21"/>
    </row>
    <row r="36" spans="1:18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3"/>
      <c r="P36" s="23"/>
      <c r="Q36" s="21"/>
      <c r="R36" s="21"/>
    </row>
    <row r="37" spans="1:18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3"/>
      <c r="P37" s="23"/>
      <c r="Q37" s="21"/>
      <c r="R37" s="21"/>
    </row>
    <row r="38" spans="1:18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  <c r="P38" s="23"/>
      <c r="Q38" s="21"/>
      <c r="R38" s="21"/>
    </row>
    <row r="39" spans="1:18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3"/>
      <c r="P39" s="23"/>
      <c r="Q39" s="21"/>
      <c r="R39" s="21"/>
    </row>
    <row r="40" spans="1:18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3"/>
      <c r="P40" s="23"/>
      <c r="Q40" s="21"/>
      <c r="R40" s="21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3"/>
      <c r="P41" s="23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3"/>
      <c r="P42" s="23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3"/>
      <c r="P43" s="23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3"/>
      <c r="P44" s="23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  <c r="P45" s="23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3"/>
      <c r="P46" s="23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  <c r="P47" s="23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3"/>
      <c r="P48" s="23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1"/>
      <c r="R50" s="21"/>
    </row>
    <row r="51" spans="1:18" s="26" customFormat="1" ht="18">
      <c r="A51" s="23"/>
      <c r="B51" s="2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23"/>
    </row>
    <row r="52" spans="1:18" s="26" customFormat="1" ht="18">
      <c r="A52" s="23"/>
      <c r="B52" s="24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23"/>
    </row>
    <row r="53" spans="1:18" s="26" customFormat="1" ht="18">
      <c r="A53" s="23"/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3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1"/>
      <c r="R54" s="21"/>
    </row>
    <row r="55" spans="1:18" s="26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3"/>
    </row>
    <row r="56" spans="1:18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1"/>
      <c r="R56" s="21"/>
    </row>
    <row r="57" spans="1:18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1"/>
      <c r="R57" s="21"/>
    </row>
    <row r="58" spans="1:18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1"/>
      <c r="R58" s="21"/>
    </row>
    <row r="59" spans="1:18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1"/>
      <c r="R59" s="21"/>
    </row>
    <row r="60" spans="1:18" s="24" customFormat="1" ht="18">
      <c r="A60" s="2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1"/>
      <c r="R60" s="21"/>
    </row>
    <row r="61" spans="1:18" s="24" customFormat="1" ht="18">
      <c r="A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1"/>
      <c r="R61" s="21"/>
    </row>
    <row r="62" spans="1:18" s="24" customFormat="1" ht="18">
      <c r="A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3"/>
      <c r="P62" s="23"/>
      <c r="Q62" s="21"/>
      <c r="R62" s="21"/>
    </row>
    <row r="63" spans="1:15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3"/>
    </row>
    <row r="65" spans="1:15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3"/>
    </row>
    <row r="66" spans="1:15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3"/>
    </row>
  </sheetData>
  <sheetProtection/>
  <mergeCells count="2">
    <mergeCell ref="A1:A3"/>
    <mergeCell ref="O1:O3"/>
  </mergeCells>
  <conditionalFormatting sqref="E6:I8">
    <cfRule type="cellIs" priority="50" dxfId="0" operator="greaterThan" stopIfTrue="1">
      <formula>199</formula>
    </cfRule>
  </conditionalFormatting>
  <conditionalFormatting sqref="E6:I8">
    <cfRule type="cellIs" priority="49" dxfId="9" operator="greaterThan" stopIfTrue="1">
      <formula>199</formula>
    </cfRule>
  </conditionalFormatting>
  <conditionalFormatting sqref="E6:I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0" operator="greaterThan" stopIfTrue="1">
      <formula>199</formula>
    </cfRule>
  </conditionalFormatting>
  <conditionalFormatting sqref="D6:I8 K6:L8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2" operator="greaterThan" stopIfTrue="1">
      <formula>199</formula>
    </cfRule>
  </conditionalFormatting>
  <conditionalFormatting sqref="E6:I8">
    <cfRule type="cellIs" priority="42" dxfId="2" operator="greaterThan" stopIfTrue="1">
      <formula>199</formula>
    </cfRule>
  </conditionalFormatting>
  <conditionalFormatting sqref="E6:I8">
    <cfRule type="cellIs" priority="40" dxfId="0" operator="greaterThan" stopIfTrue="1">
      <formula>199</formula>
    </cfRule>
    <cfRule type="cellIs" priority="41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2" sqref="A22:B22"/>
    </sheetView>
  </sheetViews>
  <sheetFormatPr defaultColWidth="6.28125" defaultRowHeight="12.75"/>
  <cols>
    <col min="1" max="1" width="4.28125" style="8" bestFit="1" customWidth="1"/>
    <col min="2" max="2" width="25.57421875" style="29" bestFit="1" customWidth="1"/>
    <col min="3" max="3" width="18.7109375" style="30" bestFit="1" customWidth="1"/>
    <col min="4" max="4" width="13.140625" style="30" bestFit="1" customWidth="1"/>
    <col min="5" max="5" width="8.8515625" style="19" bestFit="1" customWidth="1"/>
    <col min="6" max="6" width="6.00390625" style="30" bestFit="1" customWidth="1"/>
    <col min="7" max="7" width="5.140625" style="30" bestFit="1" customWidth="1"/>
    <col min="8" max="9" width="5.28125" style="30" bestFit="1" customWidth="1"/>
    <col min="10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9.8515625" style="55" bestFit="1" customWidth="1"/>
    <col min="15" max="15" width="9.57421875" style="56" bestFit="1" customWidth="1"/>
    <col min="16" max="16" width="4.8515625" style="8" bestFit="1" customWidth="1"/>
    <col min="17" max="17" width="4.00390625" style="8" bestFit="1" customWidth="1"/>
    <col min="18" max="19" width="6.28125" style="30" customWidth="1"/>
    <col min="20" max="24" width="7.00390625" style="29" bestFit="1" customWidth="1"/>
    <col min="25" max="27" width="5.140625" style="29" bestFit="1" customWidth="1"/>
    <col min="28" max="28" width="6.28125" style="29" customWidth="1"/>
    <col min="29" max="31" width="5.140625" style="29" bestFit="1" customWidth="1"/>
    <col min="32" max="32" width="6.28125" style="29" customWidth="1"/>
    <col min="33" max="35" width="5.140625" style="29" bestFit="1" customWidth="1"/>
    <col min="36" max="16384" width="6.28125" style="29" customWidth="1"/>
  </cols>
  <sheetData>
    <row r="1" spans="1:19" s="9" customFormat="1" ht="54.75" customHeight="1">
      <c r="A1" s="162" t="s">
        <v>4</v>
      </c>
      <c r="C1" s="8"/>
      <c r="E1" s="17"/>
      <c r="F1" s="29"/>
      <c r="G1" s="29"/>
      <c r="H1" s="29"/>
      <c r="I1" s="29"/>
      <c r="J1" s="29"/>
      <c r="N1" s="52"/>
      <c r="O1" s="53"/>
      <c r="P1" s="163" t="s">
        <v>26</v>
      </c>
      <c r="R1" s="8"/>
      <c r="S1" s="8"/>
    </row>
    <row r="2" spans="1:19" s="37" customFormat="1" ht="57.75" customHeight="1">
      <c r="A2" s="162"/>
      <c r="B2" s="46" t="s">
        <v>23</v>
      </c>
      <c r="C2" s="46"/>
      <c r="D2" s="8" t="s">
        <v>17</v>
      </c>
      <c r="E2" s="17" t="s">
        <v>19</v>
      </c>
      <c r="F2" s="30"/>
      <c r="G2" s="30"/>
      <c r="H2" s="30"/>
      <c r="I2" s="30"/>
      <c r="J2" s="30"/>
      <c r="K2" s="8" t="s">
        <v>20</v>
      </c>
      <c r="L2" s="8" t="s">
        <v>21</v>
      </c>
      <c r="M2" s="8" t="s">
        <v>22</v>
      </c>
      <c r="N2" s="40"/>
      <c r="O2" s="41"/>
      <c r="P2" s="163"/>
      <c r="R2" s="32"/>
      <c r="S2" s="32"/>
    </row>
    <row r="3" spans="1:19" s="37" customFormat="1" ht="17.25">
      <c r="A3" s="36">
        <v>1</v>
      </c>
      <c r="B3" s="39" t="s">
        <v>33</v>
      </c>
      <c r="C3" s="32" t="s">
        <v>34</v>
      </c>
      <c r="D3" s="33">
        <v>42628</v>
      </c>
      <c r="E3" s="114">
        <v>10</v>
      </c>
      <c r="F3" s="32">
        <v>185</v>
      </c>
      <c r="G3" s="32">
        <v>146</v>
      </c>
      <c r="H3" s="32"/>
      <c r="I3" s="32"/>
      <c r="J3" s="32"/>
      <c r="K3" s="32">
        <f>+F3+G3+H3+I3</f>
        <v>331</v>
      </c>
      <c r="L3" s="32">
        <v>2</v>
      </c>
      <c r="M3" s="34">
        <f>K3/L3</f>
        <v>165.5</v>
      </c>
      <c r="N3" s="54"/>
      <c r="O3" s="51"/>
      <c r="R3" s="32"/>
      <c r="S3" s="32"/>
    </row>
    <row r="4" spans="1:19" s="37" customFormat="1" ht="17.25">
      <c r="A4" s="36"/>
      <c r="B4" s="37" t="s">
        <v>61</v>
      </c>
      <c r="C4" s="32"/>
      <c r="D4" s="33"/>
      <c r="E4" s="114">
        <v>5</v>
      </c>
      <c r="F4" s="32">
        <v>152</v>
      </c>
      <c r="G4" s="32">
        <v>259</v>
      </c>
      <c r="H4" s="32"/>
      <c r="I4" s="32"/>
      <c r="J4" s="32"/>
      <c r="K4" s="64">
        <f aca="true" t="shared" si="0" ref="K4:K9">+F4+G4+H4+I4</f>
        <v>411</v>
      </c>
      <c r="L4" s="32">
        <v>2</v>
      </c>
      <c r="M4" s="65">
        <f aca="true" t="shared" si="1" ref="M4:M9">K4/L4</f>
        <v>205.5</v>
      </c>
      <c r="N4" s="134">
        <f>+K4+K3</f>
        <v>742</v>
      </c>
      <c r="O4" s="132">
        <f>+N4/4</f>
        <v>185.5</v>
      </c>
      <c r="P4" s="36"/>
      <c r="R4" s="32"/>
      <c r="S4" s="32"/>
    </row>
    <row r="5" spans="3:16" ht="17.25">
      <c r="C5" s="101"/>
      <c r="E5" s="114">
        <v>11</v>
      </c>
      <c r="F5" s="32">
        <v>157</v>
      </c>
      <c r="G5" s="32">
        <v>181</v>
      </c>
      <c r="H5" s="32"/>
      <c r="K5" s="32">
        <f t="shared" si="0"/>
        <v>338</v>
      </c>
      <c r="L5" s="32">
        <v>2</v>
      </c>
      <c r="M5" s="34">
        <f t="shared" si="1"/>
        <v>169</v>
      </c>
      <c r="N5" s="135"/>
      <c r="O5" s="133"/>
      <c r="P5" s="36"/>
    </row>
    <row r="6" spans="3:15" ht="17.25">
      <c r="C6" s="101"/>
      <c r="E6" s="114">
        <v>6</v>
      </c>
      <c r="F6" s="32">
        <v>178</v>
      </c>
      <c r="G6" s="32">
        <v>211</v>
      </c>
      <c r="K6" s="32">
        <f t="shared" si="0"/>
        <v>389</v>
      </c>
      <c r="L6" s="32">
        <v>2</v>
      </c>
      <c r="M6" s="34">
        <f t="shared" si="1"/>
        <v>194.5</v>
      </c>
      <c r="N6" s="134">
        <f>+K6+K5</f>
        <v>727</v>
      </c>
      <c r="O6" s="132">
        <f>+N6/4</f>
        <v>181.75</v>
      </c>
    </row>
    <row r="7" spans="3:15" ht="17.25">
      <c r="C7" s="101"/>
      <c r="E7" s="114">
        <v>7</v>
      </c>
      <c r="F7" s="32">
        <v>136</v>
      </c>
      <c r="G7" s="32">
        <v>184</v>
      </c>
      <c r="K7" s="32">
        <f t="shared" si="0"/>
        <v>320</v>
      </c>
      <c r="L7" s="32">
        <v>2</v>
      </c>
      <c r="M7" s="34">
        <f t="shared" si="1"/>
        <v>160</v>
      </c>
      <c r="N7" s="135"/>
      <c r="O7" s="133"/>
    </row>
    <row r="8" spans="3:15" ht="17.25">
      <c r="C8" s="101"/>
      <c r="E8" s="114">
        <v>16</v>
      </c>
      <c r="F8" s="32">
        <v>233</v>
      </c>
      <c r="G8" s="32">
        <v>245</v>
      </c>
      <c r="K8" s="64">
        <f t="shared" si="0"/>
        <v>478</v>
      </c>
      <c r="L8" s="32">
        <v>2</v>
      </c>
      <c r="M8" s="65">
        <f t="shared" si="1"/>
        <v>239</v>
      </c>
      <c r="N8" s="134">
        <f>+K8+K7</f>
        <v>798</v>
      </c>
      <c r="O8" s="132">
        <f>+N8/4</f>
        <v>199.5</v>
      </c>
    </row>
    <row r="9" spans="3:13" ht="17.25">
      <c r="C9" s="101"/>
      <c r="E9" s="114">
        <v>11</v>
      </c>
      <c r="F9" s="32">
        <v>234</v>
      </c>
      <c r="G9" s="32">
        <v>184</v>
      </c>
      <c r="H9" s="32">
        <v>233</v>
      </c>
      <c r="K9" s="64">
        <f t="shared" si="0"/>
        <v>651</v>
      </c>
      <c r="L9" s="32">
        <v>3</v>
      </c>
      <c r="M9" s="65">
        <f t="shared" si="1"/>
        <v>217</v>
      </c>
    </row>
    <row r="10" spans="3:16" ht="16.5" customHeight="1">
      <c r="C10" s="101"/>
      <c r="E10" s="114"/>
      <c r="N10" s="118">
        <f>+N4+N6+N8+K9</f>
        <v>2918</v>
      </c>
      <c r="O10" s="119">
        <f>+N10/15</f>
        <v>194.53333333333333</v>
      </c>
      <c r="P10" s="36">
        <v>1</v>
      </c>
    </row>
    <row r="11" spans="3:5" ht="16.5" customHeight="1">
      <c r="C11" s="101"/>
      <c r="E11" s="114"/>
    </row>
    <row r="12" spans="1:13" ht="16.5" customHeight="1">
      <c r="A12" s="36">
        <v>1</v>
      </c>
      <c r="B12" s="39" t="s">
        <v>33</v>
      </c>
      <c r="C12" s="32" t="s">
        <v>64</v>
      </c>
      <c r="D12" s="33" t="s">
        <v>65</v>
      </c>
      <c r="E12" s="114">
        <v>11</v>
      </c>
      <c r="F12" s="32">
        <v>194</v>
      </c>
      <c r="G12" s="32">
        <v>175</v>
      </c>
      <c r="H12" s="32">
        <v>188</v>
      </c>
      <c r="K12" s="32">
        <f>+F12+G12+H12+I12</f>
        <v>557</v>
      </c>
      <c r="L12" s="32">
        <v>3</v>
      </c>
      <c r="M12" s="34">
        <f>K12/L12</f>
        <v>185.66666666666666</v>
      </c>
    </row>
    <row r="13" spans="2:13" ht="16.5" customHeight="1">
      <c r="B13" s="37" t="s">
        <v>45</v>
      </c>
      <c r="C13" s="101"/>
      <c r="E13" s="114">
        <v>2</v>
      </c>
      <c r="F13" s="32">
        <v>144</v>
      </c>
      <c r="G13" s="32">
        <v>180</v>
      </c>
      <c r="H13" s="32">
        <v>213</v>
      </c>
      <c r="K13" s="32">
        <f>+F13+G13+H13+I13</f>
        <v>537</v>
      </c>
      <c r="L13" s="32">
        <v>3</v>
      </c>
      <c r="M13" s="34">
        <f>K13/L13</f>
        <v>179</v>
      </c>
    </row>
    <row r="14" spans="3:15" ht="17.25">
      <c r="C14" s="101"/>
      <c r="E14" s="114">
        <v>9</v>
      </c>
      <c r="F14" s="32">
        <v>191</v>
      </c>
      <c r="G14" s="32">
        <v>244</v>
      </c>
      <c r="H14" s="32">
        <v>232</v>
      </c>
      <c r="K14" s="64">
        <f>+F14+G14+H14+I14</f>
        <v>667</v>
      </c>
      <c r="L14" s="32">
        <v>3</v>
      </c>
      <c r="M14" s="65">
        <f>K14/L14</f>
        <v>222.33333333333334</v>
      </c>
      <c r="N14" s="118">
        <f>+K14+K13+K12</f>
        <v>1761</v>
      </c>
      <c r="O14" s="119">
        <f>+N14/9</f>
        <v>195.66666666666666</v>
      </c>
    </row>
    <row r="15" spans="3:5" ht="17.25">
      <c r="C15" s="101"/>
      <c r="E15" s="114"/>
    </row>
    <row r="16" spans="2:13" ht="17.25">
      <c r="B16" s="39" t="s">
        <v>72</v>
      </c>
      <c r="C16" s="32" t="s">
        <v>74</v>
      </c>
      <c r="D16" s="33">
        <v>43051</v>
      </c>
      <c r="E16" s="114">
        <v>16</v>
      </c>
      <c r="F16" s="32">
        <v>167</v>
      </c>
      <c r="G16" s="32">
        <v>232</v>
      </c>
      <c r="H16" s="32">
        <v>158</v>
      </c>
      <c r="I16" s="32">
        <v>195</v>
      </c>
      <c r="K16" s="32">
        <f>+F16+G16+H16+I16</f>
        <v>752</v>
      </c>
      <c r="L16" s="32">
        <v>4</v>
      </c>
      <c r="M16" s="34">
        <f>K16/L16</f>
        <v>188</v>
      </c>
    </row>
    <row r="17" spans="2:15" ht="17.25">
      <c r="B17" t="s">
        <v>75</v>
      </c>
      <c r="C17" s="101"/>
      <c r="E17" s="114">
        <v>7</v>
      </c>
      <c r="F17" s="32">
        <v>207</v>
      </c>
      <c r="G17" s="32">
        <v>224</v>
      </c>
      <c r="H17" s="32">
        <v>171</v>
      </c>
      <c r="I17" s="32">
        <v>149</v>
      </c>
      <c r="K17" s="32">
        <f>+F17+G17+H17+I17</f>
        <v>751</v>
      </c>
      <c r="L17" s="32">
        <v>4</v>
      </c>
      <c r="M17" s="34">
        <f>K17/L17</f>
        <v>187.75</v>
      </c>
      <c r="N17" s="134">
        <f>+K17+K16</f>
        <v>1503</v>
      </c>
      <c r="O17" s="132">
        <f>+N17/8</f>
        <v>187.875</v>
      </c>
    </row>
    <row r="18" spans="3:13" ht="17.25">
      <c r="C18" s="101"/>
      <c r="E18" s="114">
        <v>7</v>
      </c>
      <c r="F18" s="32">
        <v>134</v>
      </c>
      <c r="G18" s="32">
        <v>169</v>
      </c>
      <c r="H18" s="32">
        <v>181</v>
      </c>
      <c r="K18" s="32">
        <f>+F18+G18+H18+I18</f>
        <v>484</v>
      </c>
      <c r="L18" s="32">
        <v>3</v>
      </c>
      <c r="M18" s="34">
        <f>K18/L18</f>
        <v>161.33333333333334</v>
      </c>
    </row>
    <row r="19" spans="3:15" ht="17.25">
      <c r="C19" s="101"/>
      <c r="E19" s="114">
        <v>12</v>
      </c>
      <c r="F19" s="32">
        <v>190</v>
      </c>
      <c r="G19" s="32">
        <v>204</v>
      </c>
      <c r="H19" s="32">
        <v>153</v>
      </c>
      <c r="K19" s="32">
        <f>+F19+G19+H19+I19</f>
        <v>547</v>
      </c>
      <c r="L19" s="32">
        <v>3</v>
      </c>
      <c r="M19" s="34">
        <f>K19/L19</f>
        <v>182.33333333333334</v>
      </c>
      <c r="N19" s="134">
        <f>+K19+K18</f>
        <v>1031</v>
      </c>
      <c r="O19" s="132">
        <f>+N19/6</f>
        <v>171.83333333333334</v>
      </c>
    </row>
    <row r="20" spans="3:16" ht="17.25">
      <c r="C20" s="101"/>
      <c r="E20" s="114"/>
      <c r="N20" s="136">
        <f>+N19+N17</f>
        <v>2534</v>
      </c>
      <c r="O20" s="119">
        <f>+N20/14</f>
        <v>181</v>
      </c>
      <c r="P20" s="36">
        <v>1</v>
      </c>
    </row>
    <row r="21" ht="12.75"/>
    <row r="22" spans="1:13" ht="17.25">
      <c r="A22" s="36">
        <v>1</v>
      </c>
      <c r="B22" s="39" t="s">
        <v>79</v>
      </c>
      <c r="C22" t="s">
        <v>80</v>
      </c>
      <c r="D22" s="149">
        <v>43065</v>
      </c>
      <c r="E22" s="114"/>
      <c r="F22" s="32">
        <v>144</v>
      </c>
      <c r="G22" s="32">
        <v>192</v>
      </c>
      <c r="H22" s="32">
        <v>182</v>
      </c>
      <c r="K22" s="32">
        <f>+F22+G22+H22+I22</f>
        <v>518</v>
      </c>
      <c r="L22" s="32">
        <v>3</v>
      </c>
      <c r="M22" s="34">
        <f>K22/L22</f>
        <v>172.66666666666666</v>
      </c>
    </row>
    <row r="23" spans="2:16" ht="17.25">
      <c r="B23" t="s">
        <v>81</v>
      </c>
      <c r="C23" s="101"/>
      <c r="E23" s="114"/>
      <c r="F23" s="32">
        <v>155</v>
      </c>
      <c r="G23" s="32">
        <v>159</v>
      </c>
      <c r="K23" s="32">
        <f>+F23+G23+H23+I23</f>
        <v>314</v>
      </c>
      <c r="L23" s="32">
        <v>2</v>
      </c>
      <c r="M23" s="34">
        <f>K23/L23</f>
        <v>157</v>
      </c>
      <c r="N23" s="136">
        <f>+K23+K22</f>
        <v>832</v>
      </c>
      <c r="O23" s="119">
        <f>+N23/5</f>
        <v>166.4</v>
      </c>
      <c r="P23" s="36">
        <v>1</v>
      </c>
    </row>
    <row r="24" spans="3:5" ht="17.25">
      <c r="C24" s="101"/>
      <c r="E24" s="114"/>
    </row>
    <row r="25" ht="12.75">
      <c r="C25" s="101"/>
    </row>
    <row r="26" ht="12.75">
      <c r="C26" s="101"/>
    </row>
    <row r="27" ht="12.75">
      <c r="C27" s="101"/>
    </row>
    <row r="28" ht="12.75">
      <c r="C28" s="101"/>
    </row>
    <row r="29" ht="12.75">
      <c r="C29" s="101"/>
    </row>
    <row r="30" ht="12.75">
      <c r="C30" s="101"/>
    </row>
    <row r="31" ht="12.75">
      <c r="C31" s="101"/>
    </row>
    <row r="32" ht="12.75">
      <c r="C32" s="101"/>
    </row>
    <row r="33" ht="12.75">
      <c r="C33" s="101"/>
    </row>
    <row r="34" ht="12.75">
      <c r="C34" s="101"/>
    </row>
    <row r="35" spans="2:4" ht="15">
      <c r="B35" s="37"/>
      <c r="C35" s="32"/>
      <c r="D35" s="32"/>
    </row>
    <row r="36" spans="1:16" ht="15.75">
      <c r="A36" s="36">
        <f>SUM(A3:A35)</f>
        <v>3</v>
      </c>
      <c r="B36" s="37"/>
      <c r="C36" s="32"/>
      <c r="D36" s="36" t="s">
        <v>4</v>
      </c>
      <c r="F36" s="32"/>
      <c r="G36" s="32"/>
      <c r="H36" s="32"/>
      <c r="I36" s="32"/>
      <c r="J36" s="32"/>
      <c r="K36" s="36">
        <f>SUM(K3:K35)</f>
        <v>8045</v>
      </c>
      <c r="L36" s="36">
        <f>SUM(L3:L32)</f>
        <v>43</v>
      </c>
      <c r="M36" s="38">
        <f>K36/L36</f>
        <v>187.09302325581396</v>
      </c>
      <c r="N36" s="48"/>
      <c r="O36" s="49"/>
      <c r="P36" s="36">
        <f>SUM(P4:P32)</f>
        <v>3</v>
      </c>
    </row>
    <row r="37" spans="3:15" ht="18">
      <c r="C37" s="101"/>
      <c r="E37" s="23"/>
      <c r="F37" s="32"/>
      <c r="G37" s="32"/>
      <c r="H37" s="32"/>
      <c r="I37" s="32"/>
      <c r="J37" s="32"/>
      <c r="K37" s="32"/>
      <c r="L37" s="32"/>
      <c r="M37" s="32"/>
      <c r="N37" s="48"/>
      <c r="O37" s="49"/>
    </row>
    <row r="38" spans="2:5" ht="18">
      <c r="B38" s="39"/>
      <c r="C38" s="101"/>
      <c r="E38" s="21"/>
    </row>
    <row r="39" spans="3:5" ht="18">
      <c r="C39" s="101"/>
      <c r="E39" s="19"/>
    </row>
    <row r="40" spans="3:15" ht="18">
      <c r="C40" s="101"/>
      <c r="E40" s="19"/>
      <c r="O40" s="68"/>
    </row>
    <row r="41" spans="3:15" ht="18">
      <c r="C41" s="101"/>
      <c r="E41" s="19"/>
      <c r="O41" s="68"/>
    </row>
    <row r="42" spans="3:15" ht="18">
      <c r="C42" s="101"/>
      <c r="E42" s="19"/>
      <c r="O42" s="68"/>
    </row>
    <row r="43" ht="18">
      <c r="C43" s="101"/>
    </row>
    <row r="44" spans="3:15" ht="18">
      <c r="C44" s="101"/>
      <c r="O44" s="68"/>
    </row>
    <row r="45" spans="3:15" ht="18">
      <c r="C45" s="101"/>
      <c r="O45" s="68"/>
    </row>
    <row r="46" spans="3:15" ht="18">
      <c r="C46" s="101"/>
      <c r="E46" s="19"/>
      <c r="O46" s="68"/>
    </row>
    <row r="47" spans="3:15" ht="18">
      <c r="C47" s="101"/>
      <c r="E47" s="19"/>
      <c r="O47" s="68"/>
    </row>
    <row r="48" spans="3:15" ht="18">
      <c r="C48" s="101"/>
      <c r="E48" s="19"/>
      <c r="O48" s="68"/>
    </row>
    <row r="49" spans="3:15" ht="18">
      <c r="C49" s="101"/>
      <c r="E49" s="19"/>
      <c r="O49" s="68"/>
    </row>
    <row r="50" spans="3:15" ht="18">
      <c r="C50" s="101"/>
      <c r="E50" s="19"/>
      <c r="O50" s="68"/>
    </row>
    <row r="51" spans="3:15" ht="18">
      <c r="C51" s="101"/>
      <c r="E51" s="19"/>
      <c r="O51" s="68"/>
    </row>
    <row r="52" spans="3:15" ht="18">
      <c r="C52" s="101"/>
      <c r="E52" s="19"/>
      <c r="O52" s="68"/>
    </row>
    <row r="53" spans="3:5" ht="18">
      <c r="C53" s="101"/>
      <c r="E53" s="19"/>
    </row>
    <row r="54" spans="3:15" ht="18">
      <c r="C54" s="101"/>
      <c r="E54" s="19"/>
      <c r="O54" s="68"/>
    </row>
    <row r="55" spans="3:5" ht="18">
      <c r="C55" s="101"/>
      <c r="E55" s="19"/>
    </row>
    <row r="56" spans="3:5" ht="18">
      <c r="C56" s="101"/>
      <c r="E56" s="19"/>
    </row>
    <row r="57" spans="3:5" ht="18">
      <c r="C57" s="101"/>
      <c r="E57" s="19"/>
    </row>
    <row r="58" spans="3:5" ht="18">
      <c r="C58" s="101"/>
      <c r="E58" s="19"/>
    </row>
    <row r="59" spans="3:5" ht="18">
      <c r="C59" s="101"/>
      <c r="E59" s="19"/>
    </row>
    <row r="60" spans="3:5" ht="18">
      <c r="C60" s="101"/>
      <c r="E60" s="19"/>
    </row>
    <row r="61" spans="3:5" ht="18">
      <c r="C61" s="101"/>
      <c r="E61" s="19"/>
    </row>
    <row r="62" spans="3:5" ht="18">
      <c r="C62" s="101"/>
      <c r="E62" s="19"/>
    </row>
    <row r="63" spans="3:5" ht="18">
      <c r="C63" s="101"/>
      <c r="E63" s="19"/>
    </row>
    <row r="64" spans="3:5" ht="18">
      <c r="C64" s="101"/>
      <c r="E64" s="19"/>
    </row>
    <row r="65" spans="3:5" ht="18">
      <c r="C65" s="101"/>
      <c r="E65" s="19"/>
    </row>
    <row r="66" spans="3:5" ht="18">
      <c r="C66" s="101"/>
      <c r="E66" s="19"/>
    </row>
    <row r="67" spans="3:5" ht="18">
      <c r="C67" s="101"/>
      <c r="E67" s="19"/>
    </row>
    <row r="68" spans="3:5" ht="18">
      <c r="C68" s="101"/>
      <c r="E68" s="19"/>
    </row>
    <row r="69" spans="3:5" ht="18">
      <c r="C69" s="101"/>
      <c r="E69" s="19"/>
    </row>
    <row r="70" spans="3:5" ht="18">
      <c r="C70" s="101"/>
      <c r="E70" s="19"/>
    </row>
    <row r="71" spans="3:5" ht="18">
      <c r="C71" s="101"/>
      <c r="E71" s="19"/>
    </row>
    <row r="72" spans="3:5" ht="18">
      <c r="C72" s="101"/>
      <c r="E72" s="19"/>
    </row>
    <row r="73" spans="3:5" ht="18">
      <c r="C73" s="101"/>
      <c r="E73" s="19"/>
    </row>
    <row r="74" spans="3:5" ht="18">
      <c r="C74" s="101"/>
      <c r="E74" s="19"/>
    </row>
    <row r="75" spans="3:5" ht="18">
      <c r="C75" s="101"/>
      <c r="E75" s="19"/>
    </row>
    <row r="76" spans="3:5" ht="18">
      <c r="C76" s="101"/>
      <c r="E76" s="19"/>
    </row>
    <row r="77" spans="3:5" ht="18">
      <c r="C77" s="101"/>
      <c r="E77" s="19"/>
    </row>
    <row r="78" spans="3:5" ht="18">
      <c r="C78" s="101"/>
      <c r="E78" s="19"/>
    </row>
    <row r="79" spans="3:5" ht="18">
      <c r="C79" s="101"/>
      <c r="E79" s="19"/>
    </row>
    <row r="80" spans="3:5" ht="18">
      <c r="C80" s="101"/>
      <c r="E80" s="19"/>
    </row>
    <row r="81" spans="3:5" ht="18">
      <c r="C81" s="101"/>
      <c r="E81" s="19"/>
    </row>
    <row r="82" spans="3:5" ht="18">
      <c r="C82" s="101"/>
      <c r="E82" s="19"/>
    </row>
    <row r="83" spans="3:5" ht="18">
      <c r="C83" s="101"/>
      <c r="E83" s="19"/>
    </row>
    <row r="84" spans="1:16" ht="18">
      <c r="A84"/>
      <c r="B84"/>
      <c r="C84" s="101"/>
      <c r="D84"/>
      <c r="F84"/>
      <c r="G84"/>
      <c r="H84"/>
      <c r="I84"/>
      <c r="J84"/>
      <c r="K84"/>
      <c r="L84"/>
      <c r="M84"/>
      <c r="N84"/>
      <c r="O84"/>
      <c r="P84"/>
    </row>
    <row r="85" spans="1:16" ht="18">
      <c r="A85"/>
      <c r="B85"/>
      <c r="C85" s="101"/>
      <c r="D85"/>
      <c r="F85"/>
      <c r="G85"/>
      <c r="H85"/>
      <c r="I85"/>
      <c r="J85"/>
      <c r="K85"/>
      <c r="L85"/>
      <c r="M85"/>
      <c r="N85"/>
      <c r="O85"/>
      <c r="P85"/>
    </row>
    <row r="86" spans="1:16" ht="18">
      <c r="A86"/>
      <c r="B86"/>
      <c r="C86" s="101"/>
      <c r="D86"/>
      <c r="F86"/>
      <c r="G86"/>
      <c r="H86"/>
      <c r="I86"/>
      <c r="J86"/>
      <c r="K86"/>
      <c r="L86"/>
      <c r="M86"/>
      <c r="N86"/>
      <c r="O86"/>
      <c r="P86"/>
    </row>
    <row r="87" spans="1:16" ht="18">
      <c r="A87"/>
      <c r="B87"/>
      <c r="C87" s="101"/>
      <c r="D87"/>
      <c r="F87"/>
      <c r="G87"/>
      <c r="H87"/>
      <c r="I87"/>
      <c r="J87"/>
      <c r="K87"/>
      <c r="L87"/>
      <c r="M87"/>
      <c r="N87"/>
      <c r="O87"/>
      <c r="P87"/>
    </row>
    <row r="88" spans="1:16" ht="18">
      <c r="A88"/>
      <c r="B88"/>
      <c r="C88" s="101"/>
      <c r="D88"/>
      <c r="F88"/>
      <c r="G88"/>
      <c r="H88"/>
      <c r="I88"/>
      <c r="J88"/>
      <c r="K88"/>
      <c r="L88"/>
      <c r="M88"/>
      <c r="N88"/>
      <c r="O88"/>
      <c r="P88"/>
    </row>
    <row r="89" spans="1:16" ht="18">
      <c r="A89"/>
      <c r="B89"/>
      <c r="C89" s="101"/>
      <c r="D89"/>
      <c r="F89"/>
      <c r="G89"/>
      <c r="H89"/>
      <c r="I89"/>
      <c r="J89"/>
      <c r="K89"/>
      <c r="L89"/>
      <c r="M89"/>
      <c r="N89"/>
      <c r="O89"/>
      <c r="P89"/>
    </row>
    <row r="90" spans="1:16" ht="18">
      <c r="A90"/>
      <c r="B90"/>
      <c r="C90" s="101"/>
      <c r="D90"/>
      <c r="F90"/>
      <c r="G90"/>
      <c r="H90"/>
      <c r="I90"/>
      <c r="J90"/>
      <c r="K90"/>
      <c r="L90"/>
      <c r="M90"/>
      <c r="N90"/>
      <c r="O90"/>
      <c r="P90"/>
    </row>
    <row r="91" spans="1:16" ht="18">
      <c r="A91"/>
      <c r="B91"/>
      <c r="C91" s="101"/>
      <c r="D91"/>
      <c r="F91"/>
      <c r="G91"/>
      <c r="H91"/>
      <c r="I91"/>
      <c r="J91"/>
      <c r="K91"/>
      <c r="L91"/>
      <c r="M91"/>
      <c r="N91"/>
      <c r="O91"/>
      <c r="P91" s="36"/>
    </row>
    <row r="92" spans="1:16" ht="18">
      <c r="A92"/>
      <c r="B92"/>
      <c r="C92" s="101"/>
      <c r="D92"/>
      <c r="F92"/>
      <c r="G92"/>
      <c r="H92"/>
      <c r="I92"/>
      <c r="J92"/>
      <c r="K92"/>
      <c r="L92"/>
      <c r="M92"/>
      <c r="N92"/>
      <c r="O92"/>
      <c r="P92" s="36"/>
    </row>
    <row r="93" spans="1:16" ht="18">
      <c r="A93"/>
      <c r="B93"/>
      <c r="C93" s="101"/>
      <c r="D93"/>
      <c r="F93"/>
      <c r="G93"/>
      <c r="H93"/>
      <c r="I93"/>
      <c r="J93"/>
      <c r="K93"/>
      <c r="L93"/>
      <c r="M93"/>
      <c r="N93"/>
      <c r="O93"/>
      <c r="P93" s="36"/>
    </row>
    <row r="94" spans="1:16" ht="18">
      <c r="A94" s="36"/>
      <c r="B94"/>
      <c r="C94" s="101"/>
      <c r="D94"/>
      <c r="F94"/>
      <c r="G94"/>
      <c r="H94"/>
      <c r="I94"/>
      <c r="J94"/>
      <c r="K94"/>
      <c r="L94"/>
      <c r="M94"/>
      <c r="N94"/>
      <c r="O94"/>
      <c r="P94" s="36"/>
    </row>
    <row r="95" spans="1:16" ht="18">
      <c r="A95" s="36"/>
      <c r="B95"/>
      <c r="C95" s="101"/>
      <c r="D95"/>
      <c r="F95"/>
      <c r="G95"/>
      <c r="H95"/>
      <c r="I95"/>
      <c r="J95"/>
      <c r="K95"/>
      <c r="L95"/>
      <c r="M95"/>
      <c r="N95"/>
      <c r="O95"/>
      <c r="P95" s="36"/>
    </row>
    <row r="96" spans="1:16" ht="18">
      <c r="A96" s="36"/>
      <c r="B96"/>
      <c r="C96" s="101"/>
      <c r="D96"/>
      <c r="F96"/>
      <c r="G96"/>
      <c r="H96"/>
      <c r="I96"/>
      <c r="J96"/>
      <c r="K96"/>
      <c r="L96"/>
      <c r="M96"/>
      <c r="N96"/>
      <c r="O96"/>
      <c r="P96" s="36"/>
    </row>
    <row r="97" spans="1:16" ht="18">
      <c r="A97" s="36"/>
      <c r="B97" s="37"/>
      <c r="C97" s="32"/>
      <c r="D97" s="32"/>
      <c r="F97"/>
      <c r="G97"/>
      <c r="H97"/>
      <c r="I97"/>
      <c r="J97"/>
      <c r="K97"/>
      <c r="L97"/>
      <c r="M97"/>
      <c r="N97"/>
      <c r="O97"/>
      <c r="P97" s="36"/>
    </row>
    <row r="98" spans="1:16" ht="18">
      <c r="A98" s="36"/>
      <c r="B98" s="37"/>
      <c r="C98" s="32"/>
      <c r="D98" s="32"/>
      <c r="F98"/>
      <c r="G98"/>
      <c r="H98"/>
      <c r="I98"/>
      <c r="J98"/>
      <c r="K98"/>
      <c r="L98"/>
      <c r="M98"/>
      <c r="N98"/>
      <c r="O98"/>
      <c r="P98" s="36"/>
    </row>
    <row r="99" spans="1:16" ht="18">
      <c r="A99" s="36"/>
      <c r="B99" s="37"/>
      <c r="C99" s="32"/>
      <c r="D99" s="32"/>
      <c r="F99" s="32"/>
      <c r="G99" s="32"/>
      <c r="H99" s="32"/>
      <c r="I99" s="32"/>
      <c r="J99" s="32"/>
      <c r="K99" s="32"/>
      <c r="L99" s="32"/>
      <c r="M99" s="32"/>
      <c r="N99" s="48"/>
      <c r="O99" s="49"/>
      <c r="P99" s="36"/>
    </row>
    <row r="100" spans="1:16" ht="18">
      <c r="A100" s="36"/>
      <c r="B100" s="37"/>
      <c r="C100" s="32"/>
      <c r="D100" s="32"/>
      <c r="E100" s="21"/>
      <c r="F100" s="32"/>
      <c r="G100" s="32"/>
      <c r="H100" s="32"/>
      <c r="I100" s="32"/>
      <c r="J100" s="32"/>
      <c r="K100" s="32"/>
      <c r="L100" s="32"/>
      <c r="M100" s="32"/>
      <c r="N100" s="48"/>
      <c r="O100" s="49"/>
      <c r="P100" s="36"/>
    </row>
    <row r="101" spans="1:16" ht="18">
      <c r="A101" s="36"/>
      <c r="B101" s="37"/>
      <c r="C101" s="32"/>
      <c r="D101" s="32"/>
      <c r="E101" s="21"/>
      <c r="F101" s="32"/>
      <c r="G101" s="32"/>
      <c r="H101" s="32"/>
      <c r="I101" s="32"/>
      <c r="J101" s="32"/>
      <c r="K101" s="32"/>
      <c r="L101" s="32"/>
      <c r="M101" s="32"/>
      <c r="N101" s="48"/>
      <c r="O101" s="49"/>
      <c r="P101" s="36"/>
    </row>
    <row r="102" spans="2:16" ht="18">
      <c r="B102" s="37"/>
      <c r="C102" s="32"/>
      <c r="D102" s="32"/>
      <c r="E102" s="21"/>
      <c r="F102" s="32"/>
      <c r="G102" s="32"/>
      <c r="H102" s="32"/>
      <c r="I102" s="32"/>
      <c r="J102" s="32"/>
      <c r="K102" s="32"/>
      <c r="L102" s="32"/>
      <c r="M102" s="32"/>
      <c r="N102" s="48"/>
      <c r="O102" s="49"/>
      <c r="P102" s="36"/>
    </row>
    <row r="103" spans="2:16" ht="18">
      <c r="B103" s="37"/>
      <c r="C103" s="32"/>
      <c r="D103" s="32"/>
      <c r="E103" s="21"/>
      <c r="F103" s="32"/>
      <c r="G103" s="32"/>
      <c r="H103" s="32"/>
      <c r="I103" s="32"/>
      <c r="J103" s="32"/>
      <c r="K103" s="32"/>
      <c r="L103" s="32"/>
      <c r="M103" s="32"/>
      <c r="N103" s="48"/>
      <c r="O103" s="49"/>
      <c r="P103" s="36"/>
    </row>
    <row r="104" spans="2:16" ht="18">
      <c r="B104" s="37"/>
      <c r="C104" s="32"/>
      <c r="D104" s="32"/>
      <c r="E104" s="21"/>
      <c r="F104" s="32"/>
      <c r="G104" s="32"/>
      <c r="H104" s="32"/>
      <c r="I104" s="32"/>
      <c r="J104" s="32"/>
      <c r="K104" s="32"/>
      <c r="L104" s="32"/>
      <c r="M104" s="32"/>
      <c r="N104" s="48"/>
      <c r="O104" s="49"/>
      <c r="P104" s="36"/>
    </row>
    <row r="105" spans="5:16" ht="18">
      <c r="E105" s="21"/>
      <c r="F105" s="32"/>
      <c r="G105" s="32"/>
      <c r="H105" s="32"/>
      <c r="I105" s="32"/>
      <c r="J105" s="32"/>
      <c r="K105" s="32"/>
      <c r="L105" s="32"/>
      <c r="M105" s="32"/>
      <c r="N105" s="48"/>
      <c r="O105" s="49"/>
      <c r="P105" s="36"/>
    </row>
    <row r="106" spans="5:16" ht="18">
      <c r="E106" s="21"/>
      <c r="F106" s="32"/>
      <c r="G106" s="32"/>
      <c r="H106" s="32"/>
      <c r="I106" s="32"/>
      <c r="J106" s="32"/>
      <c r="K106" s="32"/>
      <c r="L106" s="32"/>
      <c r="M106" s="32"/>
      <c r="N106" s="48"/>
      <c r="O106" s="49"/>
      <c r="P106" s="36"/>
    </row>
    <row r="107" ht="18">
      <c r="E107" s="21"/>
    </row>
  </sheetData>
  <sheetProtection/>
  <mergeCells count="2">
    <mergeCell ref="A1:A2"/>
    <mergeCell ref="P1:P2"/>
  </mergeCells>
  <conditionalFormatting sqref="F99:J65536 F36:J37 I1:J4 H9 F1:H5 F12:H14 F6:G9 F16:I17 F18:H19 F22:H22 F23:G23">
    <cfRule type="cellIs" priority="347" dxfId="2" operator="greaterThan" stopIfTrue="1">
      <formula>199</formula>
    </cfRule>
    <cfRule type="cellIs" priority="348" dxfId="0" operator="greaterThan" stopIfTrue="1">
      <formula>199</formula>
    </cfRule>
    <cfRule type="cellIs" priority="349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70" r:id="rId1"/>
  <headerFooter alignWithMargins="0">
    <oddHeader>&amp;CJEFF RUIZ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J31" sqref="J31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6.8515625" style="30" bestFit="1" customWidth="1"/>
    <col min="5" max="5" width="5.28125" style="30" bestFit="1" customWidth="1"/>
    <col min="6" max="6" width="6.421875" style="30" bestFit="1" customWidth="1"/>
    <col min="7" max="7" width="5.28125" style="30" bestFit="1" customWidth="1"/>
    <col min="8" max="8" width="5.28125" style="30" customWidth="1"/>
    <col min="9" max="9" width="8.00390625" style="30" bestFit="1" customWidth="1"/>
    <col min="10" max="10" width="7.8515625" style="30" bestFit="1" customWidth="1"/>
    <col min="11" max="11" width="12.140625" style="30" bestFit="1" customWidth="1"/>
    <col min="12" max="12" width="8.57421875" style="31" bestFit="1" customWidth="1"/>
    <col min="13" max="13" width="6.421875" style="8" bestFit="1" customWidth="1"/>
    <col min="14" max="14" width="4.7109375" style="0" customWidth="1"/>
    <col min="15" max="16" width="4.7109375" style="30" customWidth="1"/>
    <col min="17" max="16384" width="4.7109375" style="29" customWidth="1"/>
  </cols>
  <sheetData>
    <row r="1" spans="1:16" s="9" customFormat="1" ht="54.75" customHeight="1">
      <c r="A1" s="162" t="s">
        <v>4</v>
      </c>
      <c r="C1" s="8"/>
      <c r="L1" s="28"/>
      <c r="N1" s="163" t="s">
        <v>26</v>
      </c>
      <c r="O1" s="8"/>
      <c r="P1" s="8"/>
    </row>
    <row r="2" spans="1:16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8"/>
      <c r="N2" s="163"/>
      <c r="O2" s="32"/>
      <c r="P2" s="32"/>
    </row>
    <row r="3" spans="1:16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29"/>
      <c r="K3" s="34"/>
      <c r="L3" s="38"/>
      <c r="N3" s="163"/>
      <c r="O3" s="32"/>
      <c r="P3" s="32"/>
    </row>
    <row r="4" spans="1:15" s="39" customFormat="1" ht="17.25">
      <c r="A4" s="141">
        <v>1</v>
      </c>
      <c r="B4" s="140" t="s">
        <v>62</v>
      </c>
      <c r="C4" s="142">
        <v>42988</v>
      </c>
      <c r="D4" s="114">
        <v>10</v>
      </c>
      <c r="E4" s="32">
        <v>188</v>
      </c>
      <c r="F4" s="32">
        <v>182</v>
      </c>
      <c r="G4" s="32"/>
      <c r="H4" s="32"/>
      <c r="I4" s="32">
        <f aca="true" t="shared" si="0" ref="I4:I10">+E4+F4+G4+H4</f>
        <v>370</v>
      </c>
      <c r="J4" s="32">
        <v>2</v>
      </c>
      <c r="K4" s="34">
        <f>I4/J4</f>
        <v>185</v>
      </c>
      <c r="L4" s="54"/>
      <c r="M4" s="51"/>
      <c r="N4" s="37"/>
      <c r="O4" s="36"/>
    </row>
    <row r="5" spans="1:15" s="39" customFormat="1" ht="17.25">
      <c r="A5"/>
      <c r="B5" s="139" t="s">
        <v>61</v>
      </c>
      <c r="C5" s="101"/>
      <c r="D5" s="114">
        <v>5</v>
      </c>
      <c r="E5" s="32">
        <v>179</v>
      </c>
      <c r="F5" s="32">
        <v>241</v>
      </c>
      <c r="G5" s="32"/>
      <c r="H5" s="32"/>
      <c r="I5" s="64">
        <f t="shared" si="0"/>
        <v>420</v>
      </c>
      <c r="J5" s="32">
        <v>2</v>
      </c>
      <c r="K5" s="65">
        <f aca="true" t="shared" si="1" ref="K5:K10">I5/J5</f>
        <v>210</v>
      </c>
      <c r="L5" s="134">
        <f>+I5+I4</f>
        <v>790</v>
      </c>
      <c r="M5" s="132">
        <f>+L5/4</f>
        <v>197.5</v>
      </c>
      <c r="N5" s="36"/>
      <c r="O5" s="36"/>
    </row>
    <row r="6" spans="3:14" ht="17.25">
      <c r="C6" s="101"/>
      <c r="D6" s="114">
        <v>6</v>
      </c>
      <c r="E6" s="32">
        <v>180</v>
      </c>
      <c r="F6" s="32">
        <v>192</v>
      </c>
      <c r="G6" s="32"/>
      <c r="I6" s="32">
        <f t="shared" si="0"/>
        <v>372</v>
      </c>
      <c r="J6" s="32">
        <v>2</v>
      </c>
      <c r="K6" s="34">
        <f t="shared" si="1"/>
        <v>186</v>
      </c>
      <c r="L6" s="135"/>
      <c r="M6" s="133"/>
      <c r="N6" s="36"/>
    </row>
    <row r="7" spans="3:13" ht="17.25">
      <c r="C7" s="101"/>
      <c r="D7" s="114">
        <v>15</v>
      </c>
      <c r="E7" s="32">
        <v>190</v>
      </c>
      <c r="F7" s="32">
        <v>208</v>
      </c>
      <c r="I7" s="32">
        <f t="shared" si="0"/>
        <v>398</v>
      </c>
      <c r="J7" s="32">
        <v>2</v>
      </c>
      <c r="K7" s="34">
        <f t="shared" si="1"/>
        <v>199</v>
      </c>
      <c r="L7" s="134">
        <f>+I7+I6</f>
        <v>770</v>
      </c>
      <c r="M7" s="132">
        <f>+L7/4</f>
        <v>192.5</v>
      </c>
    </row>
    <row r="8" spans="3:13" ht="17.25">
      <c r="C8" s="101"/>
      <c r="D8" s="114">
        <v>15</v>
      </c>
      <c r="E8" s="32">
        <v>166</v>
      </c>
      <c r="F8" s="32">
        <v>194</v>
      </c>
      <c r="I8" s="32">
        <f t="shared" si="0"/>
        <v>360</v>
      </c>
      <c r="J8" s="32">
        <v>2</v>
      </c>
      <c r="K8" s="34">
        <f t="shared" si="1"/>
        <v>180</v>
      </c>
      <c r="L8" s="135"/>
      <c r="M8" s="133"/>
    </row>
    <row r="9" spans="3:13" ht="17.25">
      <c r="C9" s="101"/>
      <c r="D9" s="114">
        <v>10</v>
      </c>
      <c r="E9" s="32">
        <v>225</v>
      </c>
      <c r="F9" s="32">
        <v>163</v>
      </c>
      <c r="I9" s="32">
        <f t="shared" si="0"/>
        <v>388</v>
      </c>
      <c r="J9" s="32">
        <v>2</v>
      </c>
      <c r="K9" s="34">
        <f t="shared" si="1"/>
        <v>194</v>
      </c>
      <c r="L9" s="134">
        <f>+I9+I8</f>
        <v>748</v>
      </c>
      <c r="M9" s="132">
        <f>+L9/4</f>
        <v>187</v>
      </c>
    </row>
    <row r="10" spans="3:11" ht="17.25">
      <c r="C10" s="101"/>
      <c r="D10" s="114">
        <v>11</v>
      </c>
      <c r="E10" s="32">
        <v>212</v>
      </c>
      <c r="F10" s="32">
        <v>213</v>
      </c>
      <c r="G10" s="32">
        <v>205</v>
      </c>
      <c r="I10" s="64">
        <f t="shared" si="0"/>
        <v>630</v>
      </c>
      <c r="J10" s="32">
        <v>3</v>
      </c>
      <c r="K10" s="65">
        <f t="shared" si="1"/>
        <v>210</v>
      </c>
    </row>
    <row r="11" spans="3:15" ht="17.25">
      <c r="C11" s="101"/>
      <c r="D11" s="114"/>
      <c r="L11" s="136">
        <f>+L5+L7+L9+I10</f>
        <v>2938</v>
      </c>
      <c r="M11" s="119">
        <f>+L11/15</f>
        <v>195.86666666666667</v>
      </c>
      <c r="N11" s="36">
        <v>1</v>
      </c>
      <c r="O11" s="36"/>
    </row>
    <row r="12" spans="3:15" ht="17.25">
      <c r="C12" s="101"/>
      <c r="D12" s="114"/>
      <c r="O12" s="36"/>
    </row>
    <row r="13" spans="1:15" ht="17.25">
      <c r="A13" s="141">
        <v>1</v>
      </c>
      <c r="B13" s="140" t="s">
        <v>66</v>
      </c>
      <c r="C13" s="142">
        <v>43009</v>
      </c>
      <c r="D13" s="114">
        <v>11</v>
      </c>
      <c r="E13" s="32">
        <v>255</v>
      </c>
      <c r="F13" s="32">
        <v>209</v>
      </c>
      <c r="G13" s="32">
        <v>181</v>
      </c>
      <c r="I13" s="64">
        <f>+E13+F13+G13+H13</f>
        <v>645</v>
      </c>
      <c r="J13" s="32">
        <v>3</v>
      </c>
      <c r="K13" s="65">
        <f>I13/J13</f>
        <v>215</v>
      </c>
      <c r="O13" s="36"/>
    </row>
    <row r="14" spans="2:15" ht="17.25">
      <c r="B14" s="139" t="s">
        <v>45</v>
      </c>
      <c r="C14" s="101"/>
      <c r="D14" s="114">
        <v>2</v>
      </c>
      <c r="E14" s="32">
        <v>210</v>
      </c>
      <c r="F14" s="32">
        <v>159</v>
      </c>
      <c r="G14" s="32">
        <v>216</v>
      </c>
      <c r="I14" s="32">
        <f>+E14+F14+G14+H14</f>
        <v>585</v>
      </c>
      <c r="J14" s="32">
        <v>3</v>
      </c>
      <c r="K14" s="34">
        <f>I14/J14</f>
        <v>195</v>
      </c>
      <c r="O14" s="36"/>
    </row>
    <row r="15" spans="3:15" ht="17.25">
      <c r="C15" s="101"/>
      <c r="D15" s="114">
        <v>9</v>
      </c>
      <c r="E15" s="32">
        <v>164</v>
      </c>
      <c r="F15" s="32">
        <v>166</v>
      </c>
      <c r="G15" s="32">
        <v>202</v>
      </c>
      <c r="I15" s="32">
        <f>+E15+F15+G15+H15</f>
        <v>532</v>
      </c>
      <c r="J15" s="32">
        <v>3</v>
      </c>
      <c r="K15" s="34">
        <f>I15/J15</f>
        <v>177.33333333333334</v>
      </c>
      <c r="L15" s="136">
        <f>+I13+I14+I15</f>
        <v>1762</v>
      </c>
      <c r="M15" s="119">
        <f>+L15/9</f>
        <v>195.77777777777777</v>
      </c>
      <c r="O15" s="36"/>
    </row>
    <row r="16" spans="3:15" ht="15.75">
      <c r="C16" s="101"/>
      <c r="O16" s="36"/>
    </row>
    <row r="17" spans="1:15" ht="17.25">
      <c r="A17" s="141">
        <v>1</v>
      </c>
      <c r="B17" s="140" t="s">
        <v>72</v>
      </c>
      <c r="C17" s="142">
        <v>43023</v>
      </c>
      <c r="D17" s="114">
        <v>20</v>
      </c>
      <c r="E17" s="32">
        <v>203</v>
      </c>
      <c r="F17" s="32">
        <v>157</v>
      </c>
      <c r="G17" s="32">
        <v>214</v>
      </c>
      <c r="H17" s="32">
        <v>178</v>
      </c>
      <c r="I17" s="32">
        <f>+E17+F17+G17+H17</f>
        <v>752</v>
      </c>
      <c r="J17" s="32">
        <v>4</v>
      </c>
      <c r="K17" s="34">
        <f>I17/J17</f>
        <v>188</v>
      </c>
      <c r="O17" s="36"/>
    </row>
    <row r="18" spans="3:15" ht="17.25">
      <c r="C18" s="101"/>
      <c r="D18" s="114">
        <v>5</v>
      </c>
      <c r="E18" s="32">
        <v>172</v>
      </c>
      <c r="F18" s="32">
        <v>238</v>
      </c>
      <c r="G18" s="32">
        <v>243</v>
      </c>
      <c r="H18" s="32">
        <v>219</v>
      </c>
      <c r="I18" s="64">
        <f>+E18+F18+G18+H18</f>
        <v>872</v>
      </c>
      <c r="J18" s="32">
        <v>4</v>
      </c>
      <c r="K18" s="65">
        <f>I18/J18</f>
        <v>218</v>
      </c>
      <c r="L18" s="134">
        <f>+I18+I17</f>
        <v>1624</v>
      </c>
      <c r="M18" s="132">
        <f>+L18/8</f>
        <v>203</v>
      </c>
      <c r="O18" s="36"/>
    </row>
    <row r="19" spans="3:15" ht="17.25">
      <c r="C19" s="101"/>
      <c r="D19" s="114">
        <v>6</v>
      </c>
      <c r="E19" s="32">
        <v>185</v>
      </c>
      <c r="F19" s="32">
        <v>185</v>
      </c>
      <c r="G19" s="32">
        <v>202</v>
      </c>
      <c r="I19" s="32">
        <f>+E19+F19+G19+H19</f>
        <v>572</v>
      </c>
      <c r="J19" s="32">
        <v>3</v>
      </c>
      <c r="K19" s="34">
        <f>I19/J19</f>
        <v>190.66666666666666</v>
      </c>
      <c r="L19" s="134"/>
      <c r="M19" s="132"/>
      <c r="O19" s="36"/>
    </row>
    <row r="20" spans="3:15" ht="17.25">
      <c r="C20" s="101"/>
      <c r="D20" s="114">
        <v>16</v>
      </c>
      <c r="E20" s="32">
        <v>212</v>
      </c>
      <c r="F20" s="32">
        <v>246</v>
      </c>
      <c r="G20" s="32">
        <v>222</v>
      </c>
      <c r="I20" s="64">
        <f>+E20+F20+G20+H20</f>
        <v>680</v>
      </c>
      <c r="J20" s="32">
        <v>3</v>
      </c>
      <c r="K20" s="65">
        <f>I20/J20</f>
        <v>226.66666666666666</v>
      </c>
      <c r="L20" s="134">
        <f>+I20+I19</f>
        <v>1252</v>
      </c>
      <c r="M20" s="132">
        <f>+L20/6</f>
        <v>208.66666666666666</v>
      </c>
      <c r="O20" s="36"/>
    </row>
    <row r="21" spans="3:15" ht="15.75">
      <c r="C21" s="101"/>
      <c r="I21" s="64"/>
      <c r="J21" s="32"/>
      <c r="K21" s="65"/>
      <c r="L21" s="136">
        <f>+L18+L20</f>
        <v>2876</v>
      </c>
      <c r="M21" s="119">
        <f>+L21/14</f>
        <v>205.42857142857142</v>
      </c>
      <c r="N21" s="36">
        <v>1</v>
      </c>
      <c r="O21" s="36"/>
    </row>
    <row r="22" spans="3:15" ht="15.75">
      <c r="C22" s="101"/>
      <c r="I22" s="64"/>
      <c r="J22" s="32"/>
      <c r="K22" s="65"/>
      <c r="O22" s="36"/>
    </row>
    <row r="23" spans="1:15" ht="17.25">
      <c r="A23" s="141"/>
      <c r="B23" s="140" t="s">
        <v>72</v>
      </c>
      <c r="C23" s="142">
        <v>43051</v>
      </c>
      <c r="D23" s="114">
        <v>16</v>
      </c>
      <c r="E23" s="32">
        <v>166</v>
      </c>
      <c r="F23" s="32">
        <v>177</v>
      </c>
      <c r="G23" s="32">
        <v>220</v>
      </c>
      <c r="H23" s="32">
        <v>192</v>
      </c>
      <c r="I23" s="32">
        <f>+E23+F23+G23+H23</f>
        <v>755</v>
      </c>
      <c r="J23" s="32">
        <v>4</v>
      </c>
      <c r="K23" s="34">
        <f>I23/J23</f>
        <v>188.75</v>
      </c>
      <c r="O23" s="36"/>
    </row>
    <row r="24" spans="2:15" ht="17.25">
      <c r="B24" t="s">
        <v>75</v>
      </c>
      <c r="C24" s="101"/>
      <c r="D24" s="114">
        <v>7</v>
      </c>
      <c r="E24" s="32">
        <v>213</v>
      </c>
      <c r="F24" s="32">
        <v>157</v>
      </c>
      <c r="G24" s="32">
        <v>196</v>
      </c>
      <c r="H24" s="32">
        <v>201</v>
      </c>
      <c r="I24" s="32">
        <f>+E24+F24+G24+H24</f>
        <v>767</v>
      </c>
      <c r="J24" s="32">
        <v>4</v>
      </c>
      <c r="K24" s="65">
        <f>I24/J24</f>
        <v>191.75</v>
      </c>
      <c r="L24" s="134">
        <f>+I24+I23</f>
        <v>1522</v>
      </c>
      <c r="M24" s="132">
        <f>+L24/8</f>
        <v>190.25</v>
      </c>
      <c r="O24" s="36"/>
    </row>
    <row r="25" spans="3:15" ht="17.25">
      <c r="C25" s="101"/>
      <c r="D25" s="114">
        <v>7</v>
      </c>
      <c r="E25" s="32">
        <v>163</v>
      </c>
      <c r="F25" s="32">
        <v>152</v>
      </c>
      <c r="G25" s="32">
        <v>218</v>
      </c>
      <c r="H25" s="32"/>
      <c r="I25" s="32">
        <f>+E25+F25+G25+H25</f>
        <v>533</v>
      </c>
      <c r="J25" s="32">
        <v>3</v>
      </c>
      <c r="K25" s="34">
        <f>I25/J25</f>
        <v>177.66666666666666</v>
      </c>
      <c r="L25" s="134"/>
      <c r="M25" s="132"/>
      <c r="O25" s="36"/>
    </row>
    <row r="26" spans="4:13" ht="17.25">
      <c r="D26" s="114">
        <v>12</v>
      </c>
      <c r="E26" s="32">
        <v>187</v>
      </c>
      <c r="F26" s="32">
        <v>199</v>
      </c>
      <c r="G26" s="32">
        <v>191</v>
      </c>
      <c r="H26" s="32"/>
      <c r="I26" s="32">
        <f>+E26+F26+G26+H26</f>
        <v>577</v>
      </c>
      <c r="J26" s="32">
        <v>3</v>
      </c>
      <c r="K26" s="34">
        <f>I26/J26</f>
        <v>192.33333333333334</v>
      </c>
      <c r="L26" s="134">
        <f>+I26+I25</f>
        <v>1110</v>
      </c>
      <c r="M26" s="132">
        <f>+L26/6</f>
        <v>185</v>
      </c>
    </row>
    <row r="27" spans="3:15" ht="15.75">
      <c r="C27" s="101"/>
      <c r="J27" s="32"/>
      <c r="K27" s="65"/>
      <c r="L27" s="136">
        <f>+L24+L26</f>
        <v>2632</v>
      </c>
      <c r="M27" s="119">
        <f>+L27/14</f>
        <v>188</v>
      </c>
      <c r="N27" s="36"/>
      <c r="O27" s="36"/>
    </row>
    <row r="28" spans="3:15" ht="15.75">
      <c r="C28" s="101"/>
      <c r="J28" s="32"/>
      <c r="N28" s="36"/>
      <c r="O28" s="36"/>
    </row>
    <row r="29" spans="1:15" ht="15.75">
      <c r="A29" s="36">
        <v>1</v>
      </c>
      <c r="B29" s="39" t="s">
        <v>79</v>
      </c>
      <c r="C29" s="142">
        <v>43065</v>
      </c>
      <c r="E29" s="32">
        <v>202</v>
      </c>
      <c r="F29" s="32">
        <v>222</v>
      </c>
      <c r="G29" s="32">
        <v>140</v>
      </c>
      <c r="I29" s="32">
        <f>+E29+F29+G29+H29</f>
        <v>564</v>
      </c>
      <c r="J29" s="32">
        <v>3</v>
      </c>
      <c r="K29" s="34">
        <f>I29/J29</f>
        <v>188</v>
      </c>
      <c r="N29" s="36"/>
      <c r="O29" s="36"/>
    </row>
    <row r="30" spans="2:15" ht="15.75">
      <c r="B30" t="s">
        <v>82</v>
      </c>
      <c r="C30" s="101"/>
      <c r="E30" s="32">
        <v>177</v>
      </c>
      <c r="F30" s="32">
        <v>210</v>
      </c>
      <c r="G30" s="32"/>
      <c r="I30" s="32">
        <f>+E30+F30+G30+H30</f>
        <v>387</v>
      </c>
      <c r="J30" s="32">
        <v>2</v>
      </c>
      <c r="K30" s="34">
        <f>I30/J30</f>
        <v>193.5</v>
      </c>
      <c r="L30" s="136">
        <f>+I29+I30</f>
        <v>951</v>
      </c>
      <c r="M30" s="119">
        <f>+L30/5</f>
        <v>190.2</v>
      </c>
      <c r="N30" s="36">
        <v>1</v>
      </c>
      <c r="O30" s="36"/>
    </row>
    <row r="31" spans="3:15" ht="15.75">
      <c r="C31" s="101"/>
      <c r="J31" s="32"/>
      <c r="N31" s="36"/>
      <c r="O31" s="36"/>
    </row>
    <row r="32" spans="3:15" ht="15.75">
      <c r="C32" s="101"/>
      <c r="J32" s="32"/>
      <c r="N32" s="36"/>
      <c r="O32" s="36"/>
    </row>
    <row r="33" spans="3:15" ht="15.75">
      <c r="C33" s="101"/>
      <c r="J33" s="32"/>
      <c r="N33" s="36"/>
      <c r="O33" s="36"/>
    </row>
    <row r="34" spans="3:15" ht="15.75">
      <c r="C34" s="101"/>
      <c r="O34" s="36"/>
    </row>
    <row r="35" spans="3:15" ht="15.75">
      <c r="C35" s="101"/>
      <c r="O35" s="36"/>
    </row>
    <row r="36" spans="1:14" ht="15.75">
      <c r="A36" s="36">
        <f>SUM(A4:A27)</f>
        <v>3</v>
      </c>
      <c r="B36" s="37"/>
      <c r="C36" s="36" t="s">
        <v>4</v>
      </c>
      <c r="D36" s="32"/>
      <c r="E36" s="36"/>
      <c r="F36" s="36"/>
      <c r="G36" s="36"/>
      <c r="H36" s="36"/>
      <c r="I36" s="36">
        <f>SUM(I4:I35)</f>
        <v>11159</v>
      </c>
      <c r="J36" s="36">
        <f>SUM(J4:J34)</f>
        <v>57</v>
      </c>
      <c r="K36" s="38">
        <f>I36/J36</f>
        <v>195.7719298245614</v>
      </c>
      <c r="L36" s="34"/>
      <c r="M36" s="36"/>
      <c r="N36" s="36">
        <f>SUM(N4:N35)</f>
        <v>3</v>
      </c>
    </row>
    <row r="37" spans="1:12" ht="15.75">
      <c r="A37" s="36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4"/>
    </row>
    <row r="38" spans="1:12" ht="15.75">
      <c r="A38" s="36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4"/>
    </row>
    <row r="39" spans="1:12" ht="15.75">
      <c r="A39" s="36"/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4"/>
    </row>
    <row r="40" spans="1:12" ht="15.75">
      <c r="A40" s="36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4"/>
    </row>
    <row r="41" spans="1:12" ht="15.75">
      <c r="A41" s="36"/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4"/>
    </row>
    <row r="42" spans="1:12" ht="15.75">
      <c r="A42" s="36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4"/>
    </row>
    <row r="43" spans="1:12" ht="15.75">
      <c r="A43" s="36"/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4"/>
    </row>
    <row r="44" spans="1:12" ht="15.75">
      <c r="A44" s="36"/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4"/>
    </row>
    <row r="45" spans="1:12" ht="15.75">
      <c r="A45" s="36"/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4"/>
    </row>
    <row r="46" spans="1:12" ht="15.75">
      <c r="A46" s="36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4"/>
    </row>
    <row r="47" spans="1:12" ht="15.75">
      <c r="A47" s="36"/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4"/>
    </row>
    <row r="48" spans="2:12" ht="15.75">
      <c r="B48" s="37"/>
      <c r="C48" s="32"/>
      <c r="D48" s="32"/>
      <c r="E48" s="32"/>
      <c r="F48" s="32"/>
      <c r="G48" s="32"/>
      <c r="H48" s="32"/>
      <c r="I48" s="32"/>
      <c r="J48" s="32"/>
      <c r="K48" s="32"/>
      <c r="L48" s="34"/>
    </row>
    <row r="49" spans="2:12" ht="15.75"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4"/>
    </row>
    <row r="50" spans="2:12" ht="15.75">
      <c r="B50" s="37"/>
      <c r="C50" s="32"/>
      <c r="D50" s="32"/>
      <c r="E50" s="32"/>
      <c r="F50" s="32"/>
      <c r="G50" s="32"/>
      <c r="H50" s="32"/>
      <c r="I50" s="32"/>
      <c r="J50" s="32"/>
      <c r="K50" s="32"/>
      <c r="L50" s="34"/>
    </row>
    <row r="51" spans="2:12" ht="15.75">
      <c r="B51" s="37"/>
      <c r="C51" s="32"/>
      <c r="D51" s="32"/>
      <c r="E51" s="32"/>
      <c r="F51" s="32"/>
      <c r="G51" s="32"/>
      <c r="H51" s="32"/>
      <c r="I51" s="32"/>
      <c r="J51" s="32"/>
      <c r="K51" s="32"/>
      <c r="L51" s="34"/>
    </row>
    <row r="52" spans="2:12" ht="15.75">
      <c r="B52" s="37"/>
      <c r="C52" s="32"/>
      <c r="D52" s="32"/>
      <c r="E52" s="32"/>
      <c r="F52" s="32"/>
      <c r="G52" s="32"/>
      <c r="H52" s="32"/>
      <c r="I52" s="32"/>
      <c r="J52" s="32"/>
      <c r="K52" s="32"/>
      <c r="L52" s="34"/>
    </row>
    <row r="53" spans="2:12" ht="15.75">
      <c r="B53" s="37"/>
      <c r="C53" s="32"/>
      <c r="D53" s="32"/>
      <c r="E53" s="32"/>
      <c r="F53" s="32"/>
      <c r="G53" s="32"/>
      <c r="H53" s="32"/>
      <c r="I53" s="32"/>
      <c r="J53" s="32"/>
      <c r="K53" s="32"/>
      <c r="L53" s="34"/>
    </row>
    <row r="54" spans="2:12" ht="15.75">
      <c r="B54" s="37"/>
      <c r="C54" s="32"/>
      <c r="D54" s="32"/>
      <c r="E54" s="32"/>
      <c r="F54" s="32"/>
      <c r="G54" s="32"/>
      <c r="H54" s="32"/>
      <c r="I54" s="32"/>
      <c r="J54" s="32"/>
      <c r="K54" s="32"/>
      <c r="L54" s="34"/>
    </row>
    <row r="55" spans="2:12" ht="15.75">
      <c r="B55" s="37"/>
      <c r="C55" s="32"/>
      <c r="D55" s="32"/>
      <c r="E55" s="32"/>
      <c r="F55" s="32"/>
      <c r="G55" s="32"/>
      <c r="H55" s="32"/>
      <c r="I55" s="32"/>
      <c r="J55" s="32"/>
      <c r="K55" s="32"/>
      <c r="L55" s="34"/>
    </row>
    <row r="56" spans="2:16" ht="15.75">
      <c r="B56" s="37"/>
      <c r="C56" s="32"/>
      <c r="D56" s="32"/>
      <c r="E56" s="32"/>
      <c r="F56" s="32"/>
      <c r="G56" s="32"/>
      <c r="H56" s="32"/>
      <c r="I56" s="32"/>
      <c r="J56" s="32"/>
      <c r="K56" s="32"/>
      <c r="L56" s="34"/>
      <c r="O56" s="29"/>
      <c r="P56" s="29"/>
    </row>
    <row r="57" spans="2:16" ht="15.75">
      <c r="B57" s="37"/>
      <c r="C57" s="32"/>
      <c r="D57" s="32"/>
      <c r="E57" s="32"/>
      <c r="F57" s="32"/>
      <c r="G57" s="32"/>
      <c r="H57" s="32"/>
      <c r="I57" s="32"/>
      <c r="J57" s="32"/>
      <c r="K57" s="32"/>
      <c r="L57" s="34"/>
      <c r="O57" s="29"/>
      <c r="P57" s="29"/>
    </row>
    <row r="58" spans="1:14" s="97" customFormat="1" ht="15.75">
      <c r="A58" s="8"/>
      <c r="B58" s="37"/>
      <c r="C58" s="32"/>
      <c r="D58" s="30"/>
      <c r="E58" s="32"/>
      <c r="F58" s="32"/>
      <c r="G58" s="32"/>
      <c r="H58" s="32"/>
      <c r="I58" s="32"/>
      <c r="J58" s="32"/>
      <c r="K58" s="32"/>
      <c r="L58" s="34"/>
      <c r="M58" s="8"/>
      <c r="N58"/>
    </row>
    <row r="59" spans="15:16" ht="15.75">
      <c r="O59" s="29"/>
      <c r="P59" s="29"/>
    </row>
    <row r="60" spans="15:16" ht="15.75">
      <c r="O60" s="29"/>
      <c r="P60" s="29"/>
    </row>
    <row r="61" spans="15:16" ht="15.75">
      <c r="O61" s="29"/>
      <c r="P61" s="29"/>
    </row>
    <row r="62" spans="15:16" ht="15.75">
      <c r="O62" s="29"/>
      <c r="P62" s="29"/>
    </row>
    <row r="63" spans="15:16" ht="15.75">
      <c r="O63" s="29"/>
      <c r="P63" s="29"/>
    </row>
    <row r="64" spans="15:16" ht="15.75">
      <c r="O64" s="29"/>
      <c r="P64" s="29"/>
    </row>
    <row r="65" spans="15:16" ht="15.75">
      <c r="O65" s="29"/>
      <c r="P65" s="29"/>
    </row>
    <row r="66" spans="15:16" ht="15.75">
      <c r="O66" s="29"/>
      <c r="P66" s="29"/>
    </row>
    <row r="67" spans="15:16" ht="15.75">
      <c r="O67" s="29"/>
      <c r="P67" s="29"/>
    </row>
    <row r="68" spans="15:16" ht="15.75">
      <c r="O68" s="29"/>
      <c r="P68" s="29"/>
    </row>
    <row r="69" spans="15:16" ht="15.75">
      <c r="O69" s="29"/>
      <c r="P69" s="29"/>
    </row>
    <row r="70" spans="15:16" ht="15.75">
      <c r="O70" s="29"/>
      <c r="P70" s="29"/>
    </row>
    <row r="71" spans="15:16" ht="15.75">
      <c r="O71" s="29"/>
      <c r="P71" s="29"/>
    </row>
    <row r="72" spans="15:16" ht="15.75">
      <c r="O72" s="29"/>
      <c r="P72" s="29"/>
    </row>
    <row r="73" spans="15:16" ht="15.75">
      <c r="O73" s="29"/>
      <c r="P73" s="29"/>
    </row>
    <row r="74" spans="15:16" ht="15.75">
      <c r="O74" s="29"/>
      <c r="P74" s="29"/>
    </row>
    <row r="75" spans="15:16" ht="15.75">
      <c r="O75" s="29"/>
      <c r="P75" s="29"/>
    </row>
    <row r="76" spans="15:16" ht="15.75">
      <c r="O76" s="29"/>
      <c r="P76" s="29"/>
    </row>
    <row r="77" spans="15:16" ht="15.75">
      <c r="O77" s="29"/>
      <c r="P77" s="29"/>
    </row>
    <row r="78" spans="15:16" ht="15.75">
      <c r="O78" s="29"/>
      <c r="P78" s="29"/>
    </row>
    <row r="79" spans="15:16" ht="15.75">
      <c r="O79" s="29"/>
      <c r="P79" s="29"/>
    </row>
    <row r="80" ht="15.75"/>
    <row r="81" ht="15.75"/>
    <row r="82" spans="15:16" ht="15.75">
      <c r="O82" s="29"/>
      <c r="P82" s="29"/>
    </row>
    <row r="83" spans="15:16" ht="15.75">
      <c r="O83" s="29"/>
      <c r="P83" s="29"/>
    </row>
    <row r="84" ht="15.75">
      <c r="P84" s="29"/>
    </row>
    <row r="85" ht="15.75">
      <c r="P85" s="29"/>
    </row>
    <row r="86" ht="15.75"/>
    <row r="87" spans="15:16" ht="15.75">
      <c r="O87"/>
      <c r="P87" s="16"/>
    </row>
    <row r="88" ht="15.75">
      <c r="O88"/>
    </row>
    <row r="89" ht="15.75">
      <c r="P89" s="29"/>
    </row>
    <row r="90" ht="15.75">
      <c r="P90" s="29"/>
    </row>
    <row r="91" ht="15.75">
      <c r="P91" s="29"/>
    </row>
    <row r="92" ht="15.75">
      <c r="P92" s="29"/>
    </row>
    <row r="93" ht="15.75">
      <c r="P93" s="29"/>
    </row>
    <row r="94" ht="15.75">
      <c r="P94" s="29"/>
    </row>
    <row r="95" ht="15.75">
      <c r="P95" s="29"/>
    </row>
    <row r="96" ht="15.75">
      <c r="P96" s="29"/>
    </row>
    <row r="97" ht="15.75">
      <c r="P97" s="29"/>
    </row>
    <row r="98" ht="15.75">
      <c r="P98" s="29"/>
    </row>
    <row r="99" ht="15.75">
      <c r="P99" s="29"/>
    </row>
    <row r="100" ht="15.75">
      <c r="P100" s="29"/>
    </row>
    <row r="101" ht="15.75">
      <c r="P101" s="29"/>
    </row>
    <row r="102" ht="15.75">
      <c r="P102" s="29"/>
    </row>
    <row r="103" ht="15.75">
      <c r="P103" s="29"/>
    </row>
    <row r="104" ht="15.75">
      <c r="P104" s="29"/>
    </row>
    <row r="105" ht="15.75">
      <c r="P105" s="29"/>
    </row>
    <row r="106" ht="15.75">
      <c r="O106" s="29"/>
    </row>
    <row r="109" spans="2:16" s="8" customFormat="1" ht="15.75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1"/>
      <c r="N109"/>
      <c r="O109" s="16"/>
      <c r="P109" s="30"/>
    </row>
    <row r="110" spans="2:16" s="8" customFormat="1" ht="15.75"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1"/>
      <c r="N110"/>
      <c r="O110" s="30"/>
      <c r="P110" s="30"/>
    </row>
    <row r="111" spans="2:16" s="8" customFormat="1" ht="15.75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1"/>
      <c r="N111"/>
      <c r="O111" s="30"/>
      <c r="P111" s="30"/>
    </row>
    <row r="112" spans="2:16" s="8" customFormat="1" ht="15.75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N112"/>
      <c r="O112" s="30"/>
      <c r="P112" s="30"/>
    </row>
    <row r="113" spans="2:16" s="8" customFormat="1" ht="15.75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1"/>
      <c r="N113"/>
      <c r="O113" s="30"/>
      <c r="P113" s="30"/>
    </row>
    <row r="114" spans="2:16" s="8" customFormat="1" ht="15.75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1"/>
      <c r="N114"/>
      <c r="O114" s="30"/>
      <c r="P114" s="30"/>
    </row>
    <row r="115" spans="2:16" s="8" customFormat="1" ht="15.75"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1"/>
      <c r="N115"/>
      <c r="O115" s="30"/>
      <c r="P115" s="30"/>
    </row>
    <row r="116" spans="2:16" s="8" customFormat="1" ht="15.75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1"/>
      <c r="N116"/>
      <c r="O116" s="30"/>
      <c r="P116" s="30"/>
    </row>
    <row r="117" spans="2:16" s="8" customFormat="1" ht="15.75"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1"/>
      <c r="N117"/>
      <c r="O117" s="30"/>
      <c r="P117" s="30"/>
    </row>
    <row r="118" spans="2:16" s="8" customFormat="1" ht="15.75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1"/>
      <c r="N118"/>
      <c r="O118" s="30"/>
      <c r="P118" s="30"/>
    </row>
    <row r="119" spans="2:16" s="8" customFormat="1" ht="15.75"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1"/>
      <c r="N119"/>
      <c r="O119" s="30"/>
      <c r="P119" s="30"/>
    </row>
  </sheetData>
  <sheetProtection/>
  <mergeCells count="2">
    <mergeCell ref="A1:A3"/>
    <mergeCell ref="N1:N3"/>
  </mergeCells>
  <conditionalFormatting sqref="H1:H9 H11:H25 E1:G26 E23:H65536">
    <cfRule type="cellIs" priority="287" dxfId="2" operator="greaterThan" stopIfTrue="1">
      <formula>199</formula>
    </cfRule>
    <cfRule type="cellIs" priority="288" dxfId="0" operator="greaterThan" stopIfTrue="1">
      <formula>199</formula>
    </cfRule>
    <cfRule type="cellIs" priority="289" dxfId="0" operator="greaterThan" stopIfTrue="1">
      <formula>199</formula>
    </cfRule>
  </conditionalFormatting>
  <conditionalFormatting sqref="H4:H9 H11:H25 E4:G26 E23:H35">
    <cfRule type="cellIs" priority="284" dxfId="2" operator="greaterThan" stopIfTrue="1">
      <formula>199</formula>
    </cfRule>
    <cfRule type="cellIs" priority="285" dxfId="0" operator="greaterThan" stopIfTrue="1">
      <formula>199</formula>
    </cfRule>
    <cfRule type="cellIs" priority="286" dxfId="2" operator="greaterThan" stopIfTrue="1">
      <formula>199</formula>
    </cfRule>
  </conditionalFormatting>
  <conditionalFormatting sqref="H4:H9 H11:H25 E4:G26 E23:H35">
    <cfRule type="cellIs" priority="283" dxfId="0" operator="greaterThan" stopIfTrue="1">
      <formula>199</formula>
    </cfRule>
  </conditionalFormatting>
  <conditionalFormatting sqref="H23:H26 E4:F35">
    <cfRule type="cellIs" priority="282" dxfId="9" operator="greaterThan" stopIfTrue="1">
      <formula>199</formula>
    </cfRule>
  </conditionalFormatting>
  <conditionalFormatting sqref="G10 E4:G6 E7:F10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2" operator="greaterThan" stopIfTrue="1">
      <formula>199</formula>
    </cfRule>
  </conditionalFormatting>
  <conditionalFormatting sqref="E13:G13 E15:G15">
    <cfRule type="cellIs" priority="29" dxfId="2" operator="greaterThan" stopIfTrue="1">
      <formula>199</formula>
    </cfRule>
    <cfRule type="cellIs" priority="30" dxfId="0" operator="greaterThan" stopIfTrue="1">
      <formula>199</formula>
    </cfRule>
    <cfRule type="cellIs" priority="31" dxfId="2" operator="greaterThan" stopIfTrue="1">
      <formula>199</formula>
    </cfRule>
  </conditionalFormatting>
  <conditionalFormatting sqref="E14">
    <cfRule type="cellIs" priority="23" dxfId="2" operator="greaterThan" stopIfTrue="1">
      <formula>199</formula>
    </cfRule>
    <cfRule type="cellIs" priority="24" dxfId="0" operator="greaterThan" stopIfTrue="1">
      <formula>199</formula>
    </cfRule>
    <cfRule type="cellIs" priority="25" dxfId="2" operator="greaterThan" stopIfTrue="1">
      <formula>199</formula>
    </cfRule>
  </conditionalFormatting>
  <conditionalFormatting sqref="F14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2" operator="greaterThan" stopIfTrue="1">
      <formula>199</formula>
    </cfRule>
  </conditionalFormatting>
  <conditionalFormatting sqref="G14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E19:G20">
    <cfRule type="cellIs" priority="14" dxfId="2" operator="greaterThan" stopIfTrue="1">
      <formula>199</formula>
    </cfRule>
    <cfRule type="cellIs" priority="15" dxfId="0" operator="greaterThan" stopIfTrue="1">
      <formula>199</formula>
    </cfRule>
    <cfRule type="cellIs" priority="16" dxfId="2" operator="greaterThan" stopIfTrue="1">
      <formula>199</formula>
    </cfRule>
  </conditionalFormatting>
  <conditionalFormatting sqref="E17:G18">
    <cfRule type="cellIs" priority="11" dxfId="2" operator="greaterThan" stopIfTrue="1">
      <formula>199</formula>
    </cfRule>
    <cfRule type="cellIs" priority="12" dxfId="0" operator="greaterThan" stopIfTrue="1">
      <formula>199</formula>
    </cfRule>
    <cfRule type="cellIs" priority="13" dxfId="2" operator="greaterThan" stopIfTrue="1">
      <formula>199</formula>
    </cfRule>
  </conditionalFormatting>
  <conditionalFormatting sqref="H17:H18">
    <cfRule type="cellIs" priority="10" dxfId="9" operator="greaterThan" stopIfTrue="1">
      <formula>199</formula>
    </cfRule>
  </conditionalFormatting>
  <conditionalFormatting sqref="H17:H18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2" operator="greaterThan" stopIfTrue="1">
      <formula>199</formula>
    </cfRule>
  </conditionalFormatting>
  <conditionalFormatting sqref="E23:H2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29:G30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23" sqref="L23"/>
    </sheetView>
  </sheetViews>
  <sheetFormatPr defaultColWidth="4.7109375" defaultRowHeight="12.75"/>
  <cols>
    <col min="1" max="1" width="4.8515625" style="8" bestFit="1" customWidth="1"/>
    <col min="2" max="2" width="22.8515625" style="29" bestFit="1" customWidth="1"/>
    <col min="3" max="3" width="13.140625" style="30" bestFit="1" customWidth="1"/>
    <col min="4" max="4" width="12.7109375" style="30" bestFit="1" customWidth="1"/>
    <col min="5" max="5" width="5.28125" style="30" bestFit="1" customWidth="1"/>
    <col min="6" max="7" width="6.421875" style="30" bestFit="1" customWidth="1"/>
    <col min="8" max="8" width="6.421875" style="30" customWidth="1"/>
    <col min="9" max="10" width="5.28125" style="30" customWidth="1"/>
    <col min="11" max="11" width="8.00390625" style="30" bestFit="1" customWidth="1"/>
    <col min="12" max="12" width="7.8515625" style="30" bestFit="1" customWidth="1"/>
    <col min="13" max="13" width="11.421875" style="30" bestFit="1" customWidth="1"/>
    <col min="14" max="14" width="8.57421875" style="31" bestFit="1" customWidth="1"/>
    <col min="15" max="15" width="8.57421875" style="31" customWidth="1"/>
    <col min="16" max="16" width="5.7109375" style="8" bestFit="1" customWidth="1"/>
    <col min="17" max="17" width="4.7109375" style="0" customWidth="1"/>
    <col min="18" max="19" width="4.7109375" style="30" customWidth="1"/>
    <col min="20" max="16384" width="4.7109375" style="29" customWidth="1"/>
  </cols>
  <sheetData>
    <row r="1" spans="1:19" s="9" customFormat="1" ht="54.75" customHeight="1">
      <c r="A1" s="162" t="s">
        <v>4</v>
      </c>
      <c r="N1" s="28"/>
      <c r="O1" s="28"/>
      <c r="P1" s="163" t="s">
        <v>26</v>
      </c>
      <c r="R1" s="8"/>
      <c r="S1" s="8"/>
    </row>
    <row r="2" spans="1:19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/>
      <c r="K2" s="8" t="s">
        <v>20</v>
      </c>
      <c r="L2" s="8" t="s">
        <v>21</v>
      </c>
      <c r="M2" s="8" t="s">
        <v>22</v>
      </c>
      <c r="N2" s="38"/>
      <c r="O2" s="38"/>
      <c r="P2" s="163"/>
      <c r="R2" s="32"/>
      <c r="S2" s="32"/>
    </row>
    <row r="3" spans="1:19" s="37" customFormat="1" ht="15.75">
      <c r="A3" s="162"/>
      <c r="B3" s="36"/>
      <c r="C3" s="33"/>
      <c r="D3" s="32"/>
      <c r="E3" s="32"/>
      <c r="F3" s="32"/>
      <c r="G3" s="32"/>
      <c r="H3" s="32"/>
      <c r="I3" s="32"/>
      <c r="J3" s="32"/>
      <c r="K3" s="32"/>
      <c r="L3" s="29"/>
      <c r="M3" s="34"/>
      <c r="N3" s="38"/>
      <c r="O3" s="38"/>
      <c r="P3" s="163"/>
      <c r="R3" s="32"/>
      <c r="S3" s="32"/>
    </row>
    <row r="4" spans="1:19" s="39" customFormat="1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6"/>
      <c r="S4" s="36"/>
    </row>
    <row r="5" spans="1:20" s="39" customFormat="1" ht="17.25">
      <c r="A5" s="141">
        <v>1</v>
      </c>
      <c r="B5" s="140" t="s">
        <v>66</v>
      </c>
      <c r="C5" s="142">
        <v>43009</v>
      </c>
      <c r="D5" s="114">
        <v>3</v>
      </c>
      <c r="E5" s="32">
        <v>199</v>
      </c>
      <c r="F5" s="32">
        <v>169</v>
      </c>
      <c r="G5" s="32">
        <v>195</v>
      </c>
      <c r="H5" s="32"/>
      <c r="I5" s="32"/>
      <c r="J5"/>
      <c r="K5" s="32">
        <f>+E5+F5+G5+J5</f>
        <v>563</v>
      </c>
      <c r="L5" s="32">
        <v>3</v>
      </c>
      <c r="M5" s="34">
        <f>K5/L5</f>
        <v>187.66666666666666</v>
      </c>
      <c r="N5"/>
      <c r="O5"/>
      <c r="P5"/>
      <c r="Q5"/>
      <c r="R5"/>
      <c r="S5" s="36"/>
      <c r="T5" s="36"/>
    </row>
    <row r="6" spans="2:13" ht="17.25">
      <c r="B6" s="139" t="s">
        <v>67</v>
      </c>
      <c r="C6" s="101"/>
      <c r="D6" s="114">
        <v>10</v>
      </c>
      <c r="E6" s="32">
        <v>235</v>
      </c>
      <c r="F6" s="32">
        <v>179</v>
      </c>
      <c r="G6" s="32">
        <v>199</v>
      </c>
      <c r="H6" s="32"/>
      <c r="I6" s="32"/>
      <c r="K6" s="137">
        <f>+E6+F6+G6+J6</f>
        <v>613</v>
      </c>
      <c r="L6" s="32">
        <v>3</v>
      </c>
      <c r="M6" s="138">
        <f>K6/L6</f>
        <v>204.33333333333334</v>
      </c>
    </row>
    <row r="7" spans="3:17" ht="17.25">
      <c r="C7" s="101"/>
      <c r="D7" s="114">
        <v>1</v>
      </c>
      <c r="E7" s="32">
        <v>200</v>
      </c>
      <c r="F7" s="32">
        <v>200</v>
      </c>
      <c r="G7" s="32">
        <v>213</v>
      </c>
      <c r="H7" s="32"/>
      <c r="I7" s="32"/>
      <c r="K7" s="137">
        <f>+E7+F7+G7+J7</f>
        <v>613</v>
      </c>
      <c r="L7" s="32">
        <v>3</v>
      </c>
      <c r="M7" s="138">
        <f>K7/L7</f>
        <v>204.33333333333334</v>
      </c>
      <c r="N7" s="136">
        <f>+K5+K6+K7</f>
        <v>1789</v>
      </c>
      <c r="O7" s="119">
        <f>+N7/9</f>
        <v>198.77777777777777</v>
      </c>
      <c r="P7" s="143">
        <v>1</v>
      </c>
      <c r="Q7" s="16"/>
    </row>
    <row r="8" ht="15.75">
      <c r="O8" s="34"/>
    </row>
    <row r="9" spans="1:18" ht="17.25">
      <c r="A9" s="141">
        <v>1</v>
      </c>
      <c r="B9" s="140" t="s">
        <v>72</v>
      </c>
      <c r="C9" s="142">
        <v>43023</v>
      </c>
      <c r="D9" s="114">
        <v>20</v>
      </c>
      <c r="E9" s="32">
        <v>181</v>
      </c>
      <c r="F9" s="32">
        <v>215</v>
      </c>
      <c r="G9" s="32">
        <v>256</v>
      </c>
      <c r="H9" s="32">
        <v>253</v>
      </c>
      <c r="I9" s="32"/>
      <c r="K9" s="64">
        <f>SUM(E9:I9)</f>
        <v>905</v>
      </c>
      <c r="L9" s="32">
        <v>4</v>
      </c>
      <c r="M9" s="65">
        <f>K9/L9</f>
        <v>226.25</v>
      </c>
      <c r="Q9" s="34"/>
      <c r="R9" s="8"/>
    </row>
    <row r="10" spans="3:18" ht="17.25">
      <c r="C10" s="101"/>
      <c r="D10" s="114">
        <v>5</v>
      </c>
      <c r="E10" s="32">
        <v>183</v>
      </c>
      <c r="F10" s="32">
        <v>222</v>
      </c>
      <c r="G10" s="32">
        <v>211</v>
      </c>
      <c r="H10" s="32">
        <v>178</v>
      </c>
      <c r="I10" s="32"/>
      <c r="K10" s="32">
        <f>SUM(E10:I10)</f>
        <v>794</v>
      </c>
      <c r="L10" s="32">
        <v>4</v>
      </c>
      <c r="M10" s="34">
        <f>K10/L10</f>
        <v>198.5</v>
      </c>
      <c r="N10" s="134">
        <f>+K10+K9</f>
        <v>1699</v>
      </c>
      <c r="O10" s="132">
        <f>+N10/8</f>
        <v>212.375</v>
      </c>
      <c r="Q10" s="34"/>
      <c r="R10" s="8"/>
    </row>
    <row r="11" spans="3:18" ht="17.25">
      <c r="C11" s="101"/>
      <c r="D11" s="114">
        <v>6</v>
      </c>
      <c r="E11" s="32">
        <v>190</v>
      </c>
      <c r="F11" s="32">
        <v>194</v>
      </c>
      <c r="G11" s="32">
        <v>201</v>
      </c>
      <c r="I11" s="32"/>
      <c r="K11" s="32">
        <f>SUM(E11:I11)</f>
        <v>585</v>
      </c>
      <c r="L11" s="32">
        <v>3</v>
      </c>
      <c r="M11" s="34">
        <f>K11/L11</f>
        <v>195</v>
      </c>
      <c r="N11" s="134"/>
      <c r="O11" s="132"/>
      <c r="Q11" s="34"/>
      <c r="R11" s="8"/>
    </row>
    <row r="12" spans="3:18" ht="17.25">
      <c r="C12" s="101"/>
      <c r="D12" s="114">
        <v>16</v>
      </c>
      <c r="E12" s="32">
        <v>259</v>
      </c>
      <c r="F12" s="32">
        <v>180</v>
      </c>
      <c r="G12" s="32">
        <v>184</v>
      </c>
      <c r="I12" s="32"/>
      <c r="K12" s="64">
        <f>SUM(E12:I12)</f>
        <v>623</v>
      </c>
      <c r="L12" s="32">
        <v>3</v>
      </c>
      <c r="M12" s="65">
        <f>K12/L12</f>
        <v>207.66666666666666</v>
      </c>
      <c r="N12" s="134">
        <f>+K12+K11</f>
        <v>1208</v>
      </c>
      <c r="O12" s="132">
        <f>+N12/6</f>
        <v>201.33333333333334</v>
      </c>
      <c r="Q12" s="34"/>
      <c r="R12" s="8"/>
    </row>
    <row r="13" spans="3:18" ht="15.75">
      <c r="C13" s="101"/>
      <c r="I13" s="64"/>
      <c r="J13" s="32"/>
      <c r="K13" s="32"/>
      <c r="L13" s="32"/>
      <c r="M13" s="65"/>
      <c r="N13" s="136">
        <f>+N10+N12</f>
        <v>2907</v>
      </c>
      <c r="O13" s="119">
        <f>+N13/14</f>
        <v>207.64285714285714</v>
      </c>
      <c r="P13" s="36">
        <v>1</v>
      </c>
      <c r="Q13" s="34"/>
      <c r="R13" s="8"/>
    </row>
    <row r="14" spans="3:18" ht="15.75">
      <c r="C14" s="101"/>
      <c r="I14" s="64"/>
      <c r="J14" s="32"/>
      <c r="K14" s="32"/>
      <c r="L14" s="32"/>
      <c r="M14" s="65"/>
      <c r="Q14" s="34"/>
      <c r="R14" s="8"/>
    </row>
    <row r="15" spans="1:18" ht="17.25">
      <c r="A15" s="141"/>
      <c r="B15" s="140" t="s">
        <v>72</v>
      </c>
      <c r="C15" s="142">
        <v>43051</v>
      </c>
      <c r="D15" s="114">
        <v>12</v>
      </c>
      <c r="E15" s="32">
        <v>258</v>
      </c>
      <c r="F15" s="32">
        <v>204</v>
      </c>
      <c r="G15" s="32">
        <v>173</v>
      </c>
      <c r="H15" s="32">
        <v>226</v>
      </c>
      <c r="I15" s="32"/>
      <c r="K15" s="64">
        <f>SUM(E15:I15)</f>
        <v>861</v>
      </c>
      <c r="L15" s="32">
        <v>4</v>
      </c>
      <c r="M15" s="65">
        <f>K15/L15</f>
        <v>215.25</v>
      </c>
      <c r="Q15" s="34"/>
      <c r="R15" s="8"/>
    </row>
    <row r="16" spans="2:18" ht="17.25">
      <c r="B16" t="s">
        <v>76</v>
      </c>
      <c r="C16" s="101"/>
      <c r="D16" s="114">
        <v>3</v>
      </c>
      <c r="E16" s="32">
        <v>207</v>
      </c>
      <c r="F16" s="32">
        <v>211</v>
      </c>
      <c r="G16" s="32">
        <v>214</v>
      </c>
      <c r="H16" s="32">
        <v>183</v>
      </c>
      <c r="I16" s="32"/>
      <c r="K16" s="137">
        <f>SUM(E16:I16)</f>
        <v>815</v>
      </c>
      <c r="L16" s="32">
        <v>4</v>
      </c>
      <c r="M16" s="138">
        <f>K16/L16</f>
        <v>203.75</v>
      </c>
      <c r="N16" s="134">
        <f>+K16+K15</f>
        <v>1676</v>
      </c>
      <c r="O16" s="132">
        <f>+N16/8</f>
        <v>209.5</v>
      </c>
      <c r="Q16" s="34"/>
      <c r="R16" s="8"/>
    </row>
    <row r="17" spans="3:18" ht="17.25">
      <c r="C17" s="101"/>
      <c r="D17" s="114">
        <v>17</v>
      </c>
      <c r="E17" s="32">
        <v>257</v>
      </c>
      <c r="F17" s="32">
        <v>221</v>
      </c>
      <c r="G17" s="32">
        <v>180</v>
      </c>
      <c r="H17" s="32"/>
      <c r="I17" s="32"/>
      <c r="K17" s="137">
        <f>SUM(E17:I17)</f>
        <v>658</v>
      </c>
      <c r="L17" s="32">
        <v>3</v>
      </c>
      <c r="M17" s="138">
        <f>K17/L17</f>
        <v>219.33333333333334</v>
      </c>
      <c r="N17" s="134"/>
      <c r="O17" s="132"/>
      <c r="Q17" s="34"/>
      <c r="R17" s="8"/>
    </row>
    <row r="18" spans="3:18" ht="17.25">
      <c r="C18" s="101"/>
      <c r="D18" s="114">
        <v>10</v>
      </c>
      <c r="E18" s="32">
        <v>196</v>
      </c>
      <c r="F18" s="32">
        <v>223</v>
      </c>
      <c r="G18" s="32">
        <v>205</v>
      </c>
      <c r="I18" s="32"/>
      <c r="K18" s="64">
        <f>SUM(E18:I18)</f>
        <v>624</v>
      </c>
      <c r="L18" s="32">
        <v>3</v>
      </c>
      <c r="M18" s="65">
        <f>K18/L18</f>
        <v>208</v>
      </c>
      <c r="N18" s="134">
        <f>+K18+K17</f>
        <v>1282</v>
      </c>
      <c r="O18" s="132">
        <f>+N18/6</f>
        <v>213.66666666666666</v>
      </c>
      <c r="Q18" s="34"/>
      <c r="R18" s="8"/>
    </row>
    <row r="19" spans="3:18" ht="15.75">
      <c r="C19" s="101"/>
      <c r="I19" s="64"/>
      <c r="J19" s="32"/>
      <c r="K19" s="32"/>
      <c r="L19" s="32"/>
      <c r="M19" s="65"/>
      <c r="N19" s="136">
        <f>+N16+N18</f>
        <v>2958</v>
      </c>
      <c r="O19" s="119">
        <f>+N19/14</f>
        <v>211.28571428571428</v>
      </c>
      <c r="P19" s="36"/>
      <c r="Q19" s="34"/>
      <c r="R19" s="8"/>
    </row>
    <row r="20" spans="3:18" ht="15.75">
      <c r="C20" s="101"/>
      <c r="I20" s="64"/>
      <c r="J20" s="32"/>
      <c r="K20" s="32"/>
      <c r="L20" s="32"/>
      <c r="M20" s="65"/>
      <c r="Q20" s="34"/>
      <c r="R20" s="8"/>
    </row>
    <row r="21" spans="1:20" ht="15.75">
      <c r="A21" s="36">
        <v>1</v>
      </c>
      <c r="B21" s="39" t="s">
        <v>79</v>
      </c>
      <c r="C21" s="142">
        <v>43065</v>
      </c>
      <c r="E21" s="32">
        <v>147</v>
      </c>
      <c r="F21" s="32">
        <v>184</v>
      </c>
      <c r="G21" s="32">
        <v>223</v>
      </c>
      <c r="H21" s="32"/>
      <c r="I21" s="32"/>
      <c r="K21" s="32">
        <f>+E21+F21+G21+J21</f>
        <v>554</v>
      </c>
      <c r="L21" s="32">
        <v>3</v>
      </c>
      <c r="M21" s="34">
        <f>K21/L21</f>
        <v>184.66666666666666</v>
      </c>
      <c r="P21" s="36"/>
      <c r="S21" s="34"/>
      <c r="T21" s="8"/>
    </row>
    <row r="22" spans="2:20" ht="15.75">
      <c r="B22" t="s">
        <v>82</v>
      </c>
      <c r="C22" s="101"/>
      <c r="E22" s="32">
        <v>191</v>
      </c>
      <c r="F22" s="32">
        <v>192</v>
      </c>
      <c r="G22" s="32"/>
      <c r="H22" s="32"/>
      <c r="I22" s="32"/>
      <c r="K22" s="32">
        <f>+E22+F22+G22+J22</f>
        <v>383</v>
      </c>
      <c r="L22" s="32">
        <v>2</v>
      </c>
      <c r="M22" s="34">
        <f>K22/L22</f>
        <v>191.5</v>
      </c>
      <c r="N22" s="136">
        <f>+K21+K22</f>
        <v>937</v>
      </c>
      <c r="O22" s="119">
        <f>+N22/5</f>
        <v>187.4</v>
      </c>
      <c r="P22" s="36">
        <v>1</v>
      </c>
      <c r="S22" s="34"/>
      <c r="T22" s="8"/>
    </row>
    <row r="23" spans="3:18" ht="15.75">
      <c r="C23" s="101"/>
      <c r="I23" s="64"/>
      <c r="J23" s="32"/>
      <c r="K23" s="32"/>
      <c r="L23" s="32"/>
      <c r="M23" s="65"/>
      <c r="Q23" s="34"/>
      <c r="R23" s="8"/>
    </row>
    <row r="24" spans="3:18" ht="15.75">
      <c r="C24" s="101"/>
      <c r="I24" s="64"/>
      <c r="J24" s="32"/>
      <c r="K24" s="32"/>
      <c r="L24" s="32"/>
      <c r="M24" s="65"/>
      <c r="Q24" s="34"/>
      <c r="R24" s="8"/>
    </row>
    <row r="25" spans="1:15" ht="15.75">
      <c r="A25" s="16"/>
      <c r="B25" s="37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25"/>
      <c r="O25" s="34"/>
    </row>
    <row r="26" spans="1:16" ht="15.75">
      <c r="A26" s="36">
        <f>SUM(A4:A25)</f>
        <v>3</v>
      </c>
      <c r="B26" s="37"/>
      <c r="C26" s="36" t="s">
        <v>4</v>
      </c>
      <c r="D26" s="36"/>
      <c r="E26" s="36"/>
      <c r="F26" s="36"/>
      <c r="G26" s="36"/>
      <c r="H26" s="36"/>
      <c r="I26" s="36"/>
      <c r="J26" s="36"/>
      <c r="K26" s="36">
        <f>SUM(K4:K25)</f>
        <v>8591</v>
      </c>
      <c r="L26" s="36">
        <f>SUM(L4:L25)</f>
        <v>42</v>
      </c>
      <c r="M26" s="38">
        <f>K26/L26</f>
        <v>204.54761904761904</v>
      </c>
      <c r="N26" s="34"/>
      <c r="O26" s="34"/>
      <c r="P26" s="36">
        <f>SUM(P4:P25)</f>
        <v>3</v>
      </c>
    </row>
    <row r="27" spans="1:15" ht="15.75">
      <c r="A27" s="36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4"/>
    </row>
    <row r="28" spans="1:15" ht="15.75">
      <c r="A28" s="36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4"/>
      <c r="O28" s="34"/>
    </row>
    <row r="29" spans="1:15" ht="15.75">
      <c r="A29" s="36"/>
      <c r="B29" s="3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4"/>
      <c r="O29" s="34"/>
    </row>
    <row r="30" spans="1:15" ht="15.75">
      <c r="A30" s="36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4"/>
      <c r="O30" s="34"/>
    </row>
    <row r="31" spans="1:15" ht="15.75">
      <c r="A31" s="36"/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4"/>
      <c r="O31" s="34"/>
    </row>
    <row r="32" spans="1:15" ht="15.75">
      <c r="A32" s="36"/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4"/>
    </row>
    <row r="33" spans="1:15" ht="15.75">
      <c r="A33" s="36"/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4"/>
    </row>
    <row r="34" spans="1:15" ht="15.75">
      <c r="A34" s="36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4"/>
      <c r="O34" s="34"/>
    </row>
    <row r="35" spans="1:15" ht="15.75">
      <c r="A35" s="36"/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4"/>
    </row>
    <row r="36" spans="1:15" ht="15.75">
      <c r="A36" s="36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4"/>
      <c r="O36" s="34"/>
    </row>
    <row r="37" spans="1:15" ht="15.75">
      <c r="A37" s="36"/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  <c r="O37" s="34"/>
    </row>
    <row r="38" spans="2:15" ht="15.75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4"/>
      <c r="O38" s="34"/>
    </row>
    <row r="39" spans="2:15" ht="15.75">
      <c r="B39" s="3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4"/>
    </row>
    <row r="40" spans="2:15" ht="15.75"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4"/>
      <c r="O40" s="34"/>
    </row>
    <row r="41" spans="2:15" ht="15.75">
      <c r="B41" s="3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4"/>
    </row>
    <row r="42" spans="2:15" ht="15.75"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4"/>
      <c r="O42" s="34"/>
    </row>
    <row r="43" spans="2:15" ht="15.75">
      <c r="B43" s="3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4"/>
      <c r="O43" s="34"/>
    </row>
    <row r="44" spans="2:15" ht="15.75">
      <c r="B44" s="3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4"/>
      <c r="O44" s="34"/>
    </row>
    <row r="45" spans="2:15" ht="15.75">
      <c r="B45" s="3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4"/>
      <c r="O45" s="34"/>
    </row>
    <row r="46" spans="2:14" ht="15.75"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4"/>
    </row>
    <row r="47" spans="2:14" ht="15.75">
      <c r="B47" s="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4"/>
    </row>
    <row r="48" spans="3:14" ht="15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4"/>
    </row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>
      <c r="S61" s="29"/>
    </row>
  </sheetData>
  <sheetProtection/>
  <mergeCells count="2">
    <mergeCell ref="P1:P3"/>
    <mergeCell ref="A1:A3"/>
  </mergeCells>
  <conditionalFormatting sqref="E25:J65536 E1:J3 E5:J7 F9:J12 E11:G12 E9:H10 E9:E24 F15:J18 E17:G18 E15:H16 F13:G24 H13:H20 H23:H24 E21:J22">
    <cfRule type="cellIs" priority="757" dxfId="2" operator="greaterThan" stopIfTrue="1">
      <formula>199</formula>
    </cfRule>
    <cfRule type="cellIs" priority="763" dxfId="0" operator="greaterThan" stopIfTrue="1">
      <formula>199</formula>
    </cfRule>
    <cfRule type="cellIs" priority="772" dxfId="0" operator="greaterThan" stopIfTrue="1">
      <formula>199</formula>
    </cfRule>
  </conditionalFormatting>
  <conditionalFormatting sqref="E25:J25 E5:J7 F9:J12 E11:G12 E9:H10 E9:E24 F15:J18 E17:G18 E15:H16 F13:G24 H13:H20 H23:H24 E21:J22">
    <cfRule type="cellIs" priority="758" dxfId="2" operator="greaterThan" stopIfTrue="1">
      <formula>199</formula>
    </cfRule>
    <cfRule type="cellIs" priority="759" dxfId="0" operator="greaterThan" stopIfTrue="1">
      <formula>199</formula>
    </cfRule>
    <cfRule type="cellIs" priority="760" dxfId="2" operator="greaterThan" stopIfTrue="1">
      <formula>199</formula>
    </cfRule>
  </conditionalFormatting>
  <conditionalFormatting sqref="E25:J25 E5:J7 F9:J12 E11:G12 E9:H10 E9:E24 F15:J18 E17:G18 E15:H16 F13:G24 H13:H20 H23:H24 E21:J22">
    <cfRule type="cellIs" priority="650" dxfId="0" operator="greaterThan" stopIfTrue="1">
      <formula>199</formula>
    </cfRule>
  </conditionalFormatting>
  <conditionalFormatting sqref="E25:F25 E5:F7 E9:H12 E9:E24 F13:F24 E15:H18">
    <cfRule type="cellIs" priority="649" dxfId="9" operator="greaterThan" stopIfTrue="1">
      <formula>199</formula>
    </cfRule>
  </conditionalFormatting>
  <conditionalFormatting sqref="E6">
    <cfRule type="cellIs" priority="266" dxfId="2" operator="greaterThan" stopIfTrue="1">
      <formula>199</formula>
    </cfRule>
    <cfRule type="cellIs" priority="267" dxfId="0" operator="greaterThan" stopIfTrue="1">
      <formula>199</formula>
    </cfRule>
    <cfRule type="cellIs" priority="268" dxfId="0" operator="greaterThan" stopIfTrue="1">
      <formula>199</formula>
    </cfRule>
  </conditionalFormatting>
  <conditionalFormatting sqref="E6">
    <cfRule type="cellIs" priority="263" dxfId="2" operator="greaterThan" stopIfTrue="1">
      <formula>199</formula>
    </cfRule>
    <cfRule type="cellIs" priority="264" dxfId="0" operator="greaterThan" stopIfTrue="1">
      <formula>199</formula>
    </cfRule>
    <cfRule type="cellIs" priority="265" dxfId="2" operator="greaterThan" stopIfTrue="1">
      <formula>199</formula>
    </cfRule>
  </conditionalFormatting>
  <conditionalFormatting sqref="E6">
    <cfRule type="cellIs" priority="262" dxfId="0" operator="greaterThan" stopIfTrue="1">
      <formula>199</formula>
    </cfRule>
  </conditionalFormatting>
  <conditionalFormatting sqref="E6">
    <cfRule type="cellIs" priority="261" dxfId="9" operator="greaterThan" stopIfTrue="1">
      <formula>199</formula>
    </cfRule>
  </conditionalFormatting>
  <conditionalFormatting sqref="E6">
    <cfRule type="cellIs" priority="258" dxfId="2" operator="greaterThan" stopIfTrue="1">
      <formula>199</formula>
    </cfRule>
    <cfRule type="cellIs" priority="259" dxfId="0" operator="greaterThan" stopIfTrue="1">
      <formula>199</formula>
    </cfRule>
    <cfRule type="cellIs" priority="260" dxfId="2" operator="greaterThan" stopIfTrue="1">
      <formula>199</formula>
    </cfRule>
  </conditionalFormatting>
  <conditionalFormatting sqref="E7">
    <cfRule type="cellIs" priority="255" dxfId="2" operator="greaterThan" stopIfTrue="1">
      <formula>199</formula>
    </cfRule>
    <cfRule type="cellIs" priority="256" dxfId="0" operator="greaterThan" stopIfTrue="1">
      <formula>199</formula>
    </cfRule>
    <cfRule type="cellIs" priority="257" dxfId="0" operator="greaterThan" stopIfTrue="1">
      <formula>199</formula>
    </cfRule>
  </conditionalFormatting>
  <conditionalFormatting sqref="E7">
    <cfRule type="cellIs" priority="252" dxfId="2" operator="greaterThan" stopIfTrue="1">
      <formula>199</formula>
    </cfRule>
    <cfRule type="cellIs" priority="253" dxfId="0" operator="greaterThan" stopIfTrue="1">
      <formula>199</formula>
    </cfRule>
    <cfRule type="cellIs" priority="254" dxfId="2" operator="greaterThan" stopIfTrue="1">
      <formula>199</formula>
    </cfRule>
  </conditionalFormatting>
  <conditionalFormatting sqref="E7">
    <cfRule type="cellIs" priority="251" dxfId="0" operator="greaterThan" stopIfTrue="1">
      <formula>199</formula>
    </cfRule>
  </conditionalFormatting>
  <conditionalFormatting sqref="E7">
    <cfRule type="cellIs" priority="250" dxfId="9" operator="greaterThan" stopIfTrue="1">
      <formula>199</formula>
    </cfRule>
  </conditionalFormatting>
  <conditionalFormatting sqref="E7">
    <cfRule type="cellIs" priority="247" dxfId="2" operator="greaterThan" stopIfTrue="1">
      <formula>199</formula>
    </cfRule>
    <cfRule type="cellIs" priority="248" dxfId="0" operator="greaterThan" stopIfTrue="1">
      <formula>199</formula>
    </cfRule>
    <cfRule type="cellIs" priority="249" dxfId="2" operator="greaterThan" stopIfTrue="1">
      <formula>199</formula>
    </cfRule>
  </conditionalFormatting>
  <conditionalFormatting sqref="F7">
    <cfRule type="cellIs" priority="244" dxfId="2" operator="greaterThan" stopIfTrue="1">
      <formula>199</formula>
    </cfRule>
    <cfRule type="cellIs" priority="245" dxfId="0" operator="greaterThan" stopIfTrue="1">
      <formula>199</formula>
    </cfRule>
    <cfRule type="cellIs" priority="246" dxfId="0" operator="greaterThan" stopIfTrue="1">
      <formula>199</formula>
    </cfRule>
  </conditionalFormatting>
  <conditionalFormatting sqref="F7">
    <cfRule type="cellIs" priority="241" dxfId="2" operator="greaterThan" stopIfTrue="1">
      <formula>199</formula>
    </cfRule>
    <cfRule type="cellIs" priority="242" dxfId="0" operator="greaterThan" stopIfTrue="1">
      <formula>199</formula>
    </cfRule>
    <cfRule type="cellIs" priority="243" dxfId="2" operator="greaterThan" stopIfTrue="1">
      <formula>199</formula>
    </cfRule>
  </conditionalFormatting>
  <conditionalFormatting sqref="F7">
    <cfRule type="cellIs" priority="240" dxfId="0" operator="greaterThan" stopIfTrue="1">
      <formula>199</formula>
    </cfRule>
  </conditionalFormatting>
  <conditionalFormatting sqref="F7">
    <cfRule type="cellIs" priority="239" dxfId="9" operator="greaterThan" stopIfTrue="1">
      <formula>199</formula>
    </cfRule>
  </conditionalFormatting>
  <conditionalFormatting sqref="F7">
    <cfRule type="cellIs" priority="236" dxfId="2" operator="greaterThan" stopIfTrue="1">
      <formula>199</formula>
    </cfRule>
    <cfRule type="cellIs" priority="237" dxfId="0" operator="greaterThan" stopIfTrue="1">
      <formula>199</formula>
    </cfRule>
    <cfRule type="cellIs" priority="238" dxfId="2" operator="greaterThan" stopIfTrue="1">
      <formula>199</formula>
    </cfRule>
  </conditionalFormatting>
  <conditionalFormatting sqref="G7">
    <cfRule type="cellIs" priority="235" dxfId="9" operator="greaterThan" stopIfTrue="1">
      <formula>199</formula>
    </cfRule>
  </conditionalFormatting>
  <conditionalFormatting sqref="G7">
    <cfRule type="cellIs" priority="232" dxfId="2" operator="greaterThan" stopIfTrue="1">
      <formula>199</formula>
    </cfRule>
    <cfRule type="cellIs" priority="233" dxfId="0" operator="greaterThan" stopIfTrue="1">
      <formula>199</formula>
    </cfRule>
    <cfRule type="cellIs" priority="234" dxfId="0" operator="greaterThan" stopIfTrue="1">
      <formula>199</formula>
    </cfRule>
  </conditionalFormatting>
  <conditionalFormatting sqref="G7">
    <cfRule type="cellIs" priority="229" dxfId="2" operator="greaterThan" stopIfTrue="1">
      <formula>199</formula>
    </cfRule>
    <cfRule type="cellIs" priority="230" dxfId="0" operator="greaterThan" stopIfTrue="1">
      <formula>199</formula>
    </cfRule>
    <cfRule type="cellIs" priority="231" dxfId="2" operator="greaterThan" stopIfTrue="1">
      <formula>199</formula>
    </cfRule>
  </conditionalFormatting>
  <conditionalFormatting sqref="G7">
    <cfRule type="cellIs" priority="228" dxfId="0" operator="greaterThan" stopIfTrue="1">
      <formula>199</formula>
    </cfRule>
  </conditionalFormatting>
  <conditionalFormatting sqref="G7">
    <cfRule type="cellIs" priority="227" dxfId="9" operator="greaterThan" stopIfTrue="1">
      <formula>199</formula>
    </cfRule>
  </conditionalFormatting>
  <conditionalFormatting sqref="G7">
    <cfRule type="cellIs" priority="224" dxfId="2" operator="greaterThan" stopIfTrue="1">
      <formula>199</formula>
    </cfRule>
    <cfRule type="cellIs" priority="225" dxfId="0" operator="greaterThan" stopIfTrue="1">
      <formula>199</formula>
    </cfRule>
    <cfRule type="cellIs" priority="226" dxfId="2" operator="greaterThan" stopIfTrue="1">
      <formula>199</formula>
    </cfRule>
  </conditionalFormatting>
  <conditionalFormatting sqref="E11">
    <cfRule type="cellIs" priority="213" dxfId="2" operator="greaterThan" stopIfTrue="1">
      <formula>199</formula>
    </cfRule>
    <cfRule type="cellIs" priority="214" dxfId="0" operator="greaterThan" stopIfTrue="1">
      <formula>199</formula>
    </cfRule>
    <cfRule type="cellIs" priority="215" dxfId="0" operator="greaterThan" stopIfTrue="1">
      <formula>199</formula>
    </cfRule>
  </conditionalFormatting>
  <conditionalFormatting sqref="E11">
    <cfRule type="cellIs" priority="210" dxfId="2" operator="greaterThan" stopIfTrue="1">
      <formula>199</formula>
    </cfRule>
    <cfRule type="cellIs" priority="211" dxfId="0" operator="greaterThan" stopIfTrue="1">
      <formula>199</formula>
    </cfRule>
    <cfRule type="cellIs" priority="212" dxfId="2" operator="greaterThan" stopIfTrue="1">
      <formula>199</formula>
    </cfRule>
  </conditionalFormatting>
  <conditionalFormatting sqref="E11">
    <cfRule type="cellIs" priority="209" dxfId="0" operator="greaterThan" stopIfTrue="1">
      <formula>199</formula>
    </cfRule>
  </conditionalFormatting>
  <conditionalFormatting sqref="E11">
    <cfRule type="cellIs" priority="208" dxfId="9" operator="greaterThan" stopIfTrue="1">
      <formula>199</formula>
    </cfRule>
  </conditionalFormatting>
  <conditionalFormatting sqref="E11">
    <cfRule type="cellIs" priority="205" dxfId="2" operator="greaterThan" stopIfTrue="1">
      <formula>199</formula>
    </cfRule>
    <cfRule type="cellIs" priority="206" dxfId="0" operator="greaterThan" stopIfTrue="1">
      <formula>199</formula>
    </cfRule>
    <cfRule type="cellIs" priority="207" dxfId="2" operator="greaterThan" stopIfTrue="1">
      <formula>199</formula>
    </cfRule>
  </conditionalFormatting>
  <conditionalFormatting sqref="F11">
    <cfRule type="cellIs" priority="202" dxfId="2" operator="greaterThan" stopIfTrue="1">
      <formula>199</formula>
    </cfRule>
    <cfRule type="cellIs" priority="203" dxfId="0" operator="greaterThan" stopIfTrue="1">
      <formula>199</formula>
    </cfRule>
    <cfRule type="cellIs" priority="204" dxfId="0" operator="greaterThan" stopIfTrue="1">
      <formula>199</formula>
    </cfRule>
  </conditionalFormatting>
  <conditionalFormatting sqref="F11">
    <cfRule type="cellIs" priority="199" dxfId="2" operator="greaterThan" stopIfTrue="1">
      <formula>199</formula>
    </cfRule>
    <cfRule type="cellIs" priority="200" dxfId="0" operator="greaterThan" stopIfTrue="1">
      <formula>199</formula>
    </cfRule>
    <cfRule type="cellIs" priority="201" dxfId="2" operator="greaterThan" stopIfTrue="1">
      <formula>199</formula>
    </cfRule>
  </conditionalFormatting>
  <conditionalFormatting sqref="F11">
    <cfRule type="cellIs" priority="198" dxfId="0" operator="greaterThan" stopIfTrue="1">
      <formula>199</formula>
    </cfRule>
  </conditionalFormatting>
  <conditionalFormatting sqref="F11">
    <cfRule type="cellIs" priority="197" dxfId="9" operator="greaterThan" stopIfTrue="1">
      <formula>199</formula>
    </cfRule>
  </conditionalFormatting>
  <conditionalFormatting sqref="F11">
    <cfRule type="cellIs" priority="194" dxfId="2" operator="greaterThan" stopIfTrue="1">
      <formula>199</formula>
    </cfRule>
    <cfRule type="cellIs" priority="195" dxfId="0" operator="greaterThan" stopIfTrue="1">
      <formula>199</formula>
    </cfRule>
    <cfRule type="cellIs" priority="196" dxfId="2" operator="greaterThan" stopIfTrue="1">
      <formula>199</formula>
    </cfRule>
  </conditionalFormatting>
  <conditionalFormatting sqref="G11">
    <cfRule type="cellIs" priority="193" dxfId="9" operator="greaterThan" stopIfTrue="1">
      <formula>199</formula>
    </cfRule>
  </conditionalFormatting>
  <conditionalFormatting sqref="G11">
    <cfRule type="cellIs" priority="190" dxfId="2" operator="greaterThan" stopIfTrue="1">
      <formula>199</formula>
    </cfRule>
    <cfRule type="cellIs" priority="191" dxfId="0" operator="greaterThan" stopIfTrue="1">
      <formula>199</formula>
    </cfRule>
    <cfRule type="cellIs" priority="192" dxfId="0" operator="greaterThan" stopIfTrue="1">
      <formula>199</formula>
    </cfRule>
  </conditionalFormatting>
  <conditionalFormatting sqref="G11">
    <cfRule type="cellIs" priority="187" dxfId="2" operator="greaterThan" stopIfTrue="1">
      <formula>199</formula>
    </cfRule>
    <cfRule type="cellIs" priority="188" dxfId="0" operator="greaterThan" stopIfTrue="1">
      <formula>199</formula>
    </cfRule>
    <cfRule type="cellIs" priority="189" dxfId="2" operator="greaterThan" stopIfTrue="1">
      <formula>199</formula>
    </cfRule>
  </conditionalFormatting>
  <conditionalFormatting sqref="G11">
    <cfRule type="cellIs" priority="186" dxfId="0" operator="greaterThan" stopIfTrue="1">
      <formula>199</formula>
    </cfRule>
  </conditionalFormatting>
  <conditionalFormatting sqref="G11">
    <cfRule type="cellIs" priority="185" dxfId="9" operator="greaterThan" stopIfTrue="1">
      <formula>199</formula>
    </cfRule>
  </conditionalFormatting>
  <conditionalFormatting sqref="G11">
    <cfRule type="cellIs" priority="182" dxfId="2" operator="greaterThan" stopIfTrue="1">
      <formula>199</formula>
    </cfRule>
    <cfRule type="cellIs" priority="183" dxfId="0" operator="greaterThan" stopIfTrue="1">
      <formula>199</formula>
    </cfRule>
    <cfRule type="cellIs" priority="184" dxfId="2" operator="greaterThan" stopIfTrue="1">
      <formula>199</formula>
    </cfRule>
  </conditionalFormatting>
  <conditionalFormatting sqref="E12">
    <cfRule type="cellIs" priority="179" dxfId="2" operator="greaterThan" stopIfTrue="1">
      <formula>199</formula>
    </cfRule>
    <cfRule type="cellIs" priority="180" dxfId="0" operator="greaterThan" stopIfTrue="1">
      <formula>199</formula>
    </cfRule>
    <cfRule type="cellIs" priority="181" dxfId="0" operator="greaterThan" stopIfTrue="1">
      <formula>199</formula>
    </cfRule>
  </conditionalFormatting>
  <conditionalFormatting sqref="E12">
    <cfRule type="cellIs" priority="176" dxfId="2" operator="greaterThan" stopIfTrue="1">
      <formula>199</formula>
    </cfRule>
    <cfRule type="cellIs" priority="177" dxfId="0" operator="greaterThan" stopIfTrue="1">
      <formula>199</formula>
    </cfRule>
    <cfRule type="cellIs" priority="178" dxfId="2" operator="greaterThan" stopIfTrue="1">
      <formula>199</formula>
    </cfRule>
  </conditionalFormatting>
  <conditionalFormatting sqref="E12">
    <cfRule type="cellIs" priority="175" dxfId="0" operator="greaterThan" stopIfTrue="1">
      <formula>199</formula>
    </cfRule>
  </conditionalFormatting>
  <conditionalFormatting sqref="E12">
    <cfRule type="cellIs" priority="174" dxfId="9" operator="greaterThan" stopIfTrue="1">
      <formula>199</formula>
    </cfRule>
  </conditionalFormatting>
  <conditionalFormatting sqref="E12">
    <cfRule type="cellIs" priority="171" dxfId="2" operator="greaterThan" stopIfTrue="1">
      <formula>199</formula>
    </cfRule>
    <cfRule type="cellIs" priority="172" dxfId="0" operator="greaterThan" stopIfTrue="1">
      <formula>199</formula>
    </cfRule>
    <cfRule type="cellIs" priority="173" dxfId="2" operator="greaterThan" stopIfTrue="1">
      <formula>199</formula>
    </cfRule>
  </conditionalFormatting>
  <conditionalFormatting sqref="F12">
    <cfRule type="cellIs" priority="168" dxfId="2" operator="greaterThan" stopIfTrue="1">
      <formula>199</formula>
    </cfRule>
    <cfRule type="cellIs" priority="169" dxfId="0" operator="greaterThan" stopIfTrue="1">
      <formula>199</formula>
    </cfRule>
    <cfRule type="cellIs" priority="170" dxfId="0" operator="greaterThan" stopIfTrue="1">
      <formula>199</formula>
    </cfRule>
  </conditionalFormatting>
  <conditionalFormatting sqref="F12">
    <cfRule type="cellIs" priority="165" dxfId="2" operator="greaterThan" stopIfTrue="1">
      <formula>199</formula>
    </cfRule>
    <cfRule type="cellIs" priority="166" dxfId="0" operator="greaterThan" stopIfTrue="1">
      <formula>199</formula>
    </cfRule>
    <cfRule type="cellIs" priority="167" dxfId="2" operator="greaterThan" stopIfTrue="1">
      <formula>199</formula>
    </cfRule>
  </conditionalFormatting>
  <conditionalFormatting sqref="F12">
    <cfRule type="cellIs" priority="164" dxfId="0" operator="greaterThan" stopIfTrue="1">
      <formula>199</formula>
    </cfRule>
  </conditionalFormatting>
  <conditionalFormatting sqref="F12">
    <cfRule type="cellIs" priority="163" dxfId="9" operator="greaterThan" stopIfTrue="1">
      <formula>199</formula>
    </cfRule>
  </conditionalFormatting>
  <conditionalFormatting sqref="F12">
    <cfRule type="cellIs" priority="160" dxfId="2" operator="greaterThan" stopIfTrue="1">
      <formula>199</formula>
    </cfRule>
    <cfRule type="cellIs" priority="161" dxfId="0" operator="greaterThan" stopIfTrue="1">
      <formula>199</formula>
    </cfRule>
    <cfRule type="cellIs" priority="162" dxfId="2" operator="greaterThan" stopIfTrue="1">
      <formula>199</formula>
    </cfRule>
  </conditionalFormatting>
  <conditionalFormatting sqref="G12">
    <cfRule type="cellIs" priority="159" dxfId="9" operator="greaterThan" stopIfTrue="1">
      <formula>199</formula>
    </cfRule>
  </conditionalFormatting>
  <conditionalFormatting sqref="G12">
    <cfRule type="cellIs" priority="156" dxfId="2" operator="greaterThan" stopIfTrue="1">
      <formula>199</formula>
    </cfRule>
    <cfRule type="cellIs" priority="157" dxfId="0" operator="greaterThan" stopIfTrue="1">
      <formula>199</formula>
    </cfRule>
    <cfRule type="cellIs" priority="158" dxfId="0" operator="greaterThan" stopIfTrue="1">
      <formula>199</formula>
    </cfRule>
  </conditionalFormatting>
  <conditionalFormatting sqref="G12">
    <cfRule type="cellIs" priority="153" dxfId="2" operator="greaterThan" stopIfTrue="1">
      <formula>199</formula>
    </cfRule>
    <cfRule type="cellIs" priority="154" dxfId="0" operator="greaterThan" stopIfTrue="1">
      <formula>199</formula>
    </cfRule>
    <cfRule type="cellIs" priority="155" dxfId="2" operator="greaterThan" stopIfTrue="1">
      <formula>199</formula>
    </cfRule>
  </conditionalFormatting>
  <conditionalFormatting sqref="G12">
    <cfRule type="cellIs" priority="152" dxfId="0" operator="greaterThan" stopIfTrue="1">
      <formula>199</formula>
    </cfRule>
  </conditionalFormatting>
  <conditionalFormatting sqref="G12">
    <cfRule type="cellIs" priority="151" dxfId="9" operator="greaterThan" stopIfTrue="1">
      <formula>199</formula>
    </cfRule>
  </conditionalFormatting>
  <conditionalFormatting sqref="G12">
    <cfRule type="cellIs" priority="148" dxfId="2" operator="greaterThan" stopIfTrue="1">
      <formula>199</formula>
    </cfRule>
    <cfRule type="cellIs" priority="149" dxfId="0" operator="greaterThan" stopIfTrue="1">
      <formula>199</formula>
    </cfRule>
    <cfRule type="cellIs" priority="150" dxfId="2" operator="greaterThan" stopIfTrue="1">
      <formula>199</formula>
    </cfRule>
  </conditionalFormatting>
  <conditionalFormatting sqref="E9:E10 H9:H10">
    <cfRule type="cellIs" priority="145" dxfId="2" operator="greaterThan" stopIfTrue="1">
      <formula>199</formula>
    </cfRule>
    <cfRule type="cellIs" priority="146" dxfId="0" operator="greaterThan" stopIfTrue="1">
      <formula>199</formula>
    </cfRule>
    <cfRule type="cellIs" priority="147" dxfId="0" operator="greaterThan" stopIfTrue="1">
      <formula>199</formula>
    </cfRule>
  </conditionalFormatting>
  <conditionalFormatting sqref="E9:E10 H9:H10">
    <cfRule type="cellIs" priority="142" dxfId="2" operator="greaterThan" stopIfTrue="1">
      <formula>199</formula>
    </cfRule>
    <cfRule type="cellIs" priority="143" dxfId="0" operator="greaterThan" stopIfTrue="1">
      <formula>199</formula>
    </cfRule>
    <cfRule type="cellIs" priority="144" dxfId="2" operator="greaterThan" stopIfTrue="1">
      <formula>199</formula>
    </cfRule>
  </conditionalFormatting>
  <conditionalFormatting sqref="E9:E10 H9:H10">
    <cfRule type="cellIs" priority="141" dxfId="0" operator="greaterThan" stopIfTrue="1">
      <formula>199</formula>
    </cfRule>
  </conditionalFormatting>
  <conditionalFormatting sqref="E9:E10 H9:H10">
    <cfRule type="cellIs" priority="140" dxfId="9" operator="greaterThan" stopIfTrue="1">
      <formula>199</formula>
    </cfRule>
  </conditionalFormatting>
  <conditionalFormatting sqref="E9:E10 H9:H10">
    <cfRule type="cellIs" priority="137" dxfId="2" operator="greaterThan" stopIfTrue="1">
      <formula>199</formula>
    </cfRule>
    <cfRule type="cellIs" priority="138" dxfId="0" operator="greaterThan" stopIfTrue="1">
      <formula>199</formula>
    </cfRule>
    <cfRule type="cellIs" priority="139" dxfId="2" operator="greaterThan" stopIfTrue="1">
      <formula>199</formula>
    </cfRule>
  </conditionalFormatting>
  <conditionalFormatting sqref="F9:F10">
    <cfRule type="cellIs" priority="134" dxfId="2" operator="greaterThan" stopIfTrue="1">
      <formula>199</formula>
    </cfRule>
    <cfRule type="cellIs" priority="135" dxfId="0" operator="greaterThan" stopIfTrue="1">
      <formula>199</formula>
    </cfRule>
    <cfRule type="cellIs" priority="136" dxfId="0" operator="greaterThan" stopIfTrue="1">
      <formula>199</formula>
    </cfRule>
  </conditionalFormatting>
  <conditionalFormatting sqref="F9:F10">
    <cfRule type="cellIs" priority="131" dxfId="2" operator="greaterThan" stopIfTrue="1">
      <formula>199</formula>
    </cfRule>
    <cfRule type="cellIs" priority="132" dxfId="0" operator="greaterThan" stopIfTrue="1">
      <formula>199</formula>
    </cfRule>
    <cfRule type="cellIs" priority="133" dxfId="2" operator="greaterThan" stopIfTrue="1">
      <formula>199</formula>
    </cfRule>
  </conditionalFormatting>
  <conditionalFormatting sqref="F9:F10">
    <cfRule type="cellIs" priority="130" dxfId="0" operator="greaterThan" stopIfTrue="1">
      <formula>199</formula>
    </cfRule>
  </conditionalFormatting>
  <conditionalFormatting sqref="F9:F10">
    <cfRule type="cellIs" priority="129" dxfId="9" operator="greaterThan" stopIfTrue="1">
      <formula>199</formula>
    </cfRule>
  </conditionalFormatting>
  <conditionalFormatting sqref="F9:F10">
    <cfRule type="cellIs" priority="126" dxfId="2" operator="greaterThan" stopIfTrue="1">
      <formula>199</formula>
    </cfRule>
    <cfRule type="cellIs" priority="127" dxfId="0" operator="greaterThan" stopIfTrue="1">
      <formula>199</formula>
    </cfRule>
    <cfRule type="cellIs" priority="128" dxfId="2" operator="greaterThan" stopIfTrue="1">
      <formula>199</formula>
    </cfRule>
  </conditionalFormatting>
  <conditionalFormatting sqref="G9:G10">
    <cfRule type="cellIs" priority="125" dxfId="9" operator="greaterThan" stopIfTrue="1">
      <formula>199</formula>
    </cfRule>
  </conditionalFormatting>
  <conditionalFormatting sqref="G9:G10">
    <cfRule type="cellIs" priority="122" dxfId="2" operator="greaterThan" stopIfTrue="1">
      <formula>199</formula>
    </cfRule>
    <cfRule type="cellIs" priority="123" dxfId="0" operator="greaterThan" stopIfTrue="1">
      <formula>199</formula>
    </cfRule>
    <cfRule type="cellIs" priority="124" dxfId="0" operator="greaterThan" stopIfTrue="1">
      <formula>199</formula>
    </cfRule>
  </conditionalFormatting>
  <conditionalFormatting sqref="G9:G10">
    <cfRule type="cellIs" priority="119" dxfId="2" operator="greaterThan" stopIfTrue="1">
      <formula>199</formula>
    </cfRule>
    <cfRule type="cellIs" priority="120" dxfId="0" operator="greaterThan" stopIfTrue="1">
      <formula>199</formula>
    </cfRule>
    <cfRule type="cellIs" priority="121" dxfId="2" operator="greaterThan" stopIfTrue="1">
      <formula>199</formula>
    </cfRule>
  </conditionalFormatting>
  <conditionalFormatting sqref="G9:G10">
    <cfRule type="cellIs" priority="118" dxfId="0" operator="greaterThan" stopIfTrue="1">
      <formula>199</formula>
    </cfRule>
  </conditionalFormatting>
  <conditionalFormatting sqref="G9:G10">
    <cfRule type="cellIs" priority="117" dxfId="9" operator="greaterThan" stopIfTrue="1">
      <formula>199</formula>
    </cfRule>
  </conditionalFormatting>
  <conditionalFormatting sqref="G9:G10">
    <cfRule type="cellIs" priority="114" dxfId="2" operator="greaterThan" stopIfTrue="1">
      <formula>199</formula>
    </cfRule>
    <cfRule type="cellIs" priority="115" dxfId="0" operator="greaterThan" stopIfTrue="1">
      <formula>199</formula>
    </cfRule>
    <cfRule type="cellIs" priority="116" dxfId="2" operator="greaterThan" stopIfTrue="1">
      <formula>199</formula>
    </cfRule>
  </conditionalFormatting>
  <conditionalFormatting sqref="E17">
    <cfRule type="cellIs" priority="111" dxfId="2" operator="greaterThan" stopIfTrue="1">
      <formula>199</formula>
    </cfRule>
    <cfRule type="cellIs" priority="112" dxfId="0" operator="greaterThan" stopIfTrue="1">
      <formula>199</formula>
    </cfRule>
    <cfRule type="cellIs" priority="113" dxfId="0" operator="greaterThan" stopIfTrue="1">
      <formula>199</formula>
    </cfRule>
  </conditionalFormatting>
  <conditionalFormatting sqref="E17">
    <cfRule type="cellIs" priority="108" dxfId="2" operator="greaterThan" stopIfTrue="1">
      <formula>199</formula>
    </cfRule>
    <cfRule type="cellIs" priority="109" dxfId="0" operator="greaterThan" stopIfTrue="1">
      <formula>199</formula>
    </cfRule>
    <cfRule type="cellIs" priority="110" dxfId="2" operator="greaterThan" stopIfTrue="1">
      <formula>199</formula>
    </cfRule>
  </conditionalFormatting>
  <conditionalFormatting sqref="E17">
    <cfRule type="cellIs" priority="107" dxfId="0" operator="greaterThan" stopIfTrue="1">
      <formula>199</formula>
    </cfRule>
  </conditionalFormatting>
  <conditionalFormatting sqref="E17">
    <cfRule type="cellIs" priority="106" dxfId="9" operator="greaterThan" stopIfTrue="1">
      <formula>199</formula>
    </cfRule>
  </conditionalFormatting>
  <conditionalFormatting sqref="E17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2" operator="greaterThan" stopIfTrue="1">
      <formula>199</formula>
    </cfRule>
  </conditionalFormatting>
  <conditionalFormatting sqref="F17">
    <cfRule type="cellIs" priority="100" dxfId="2" operator="greaterThan" stopIfTrue="1">
      <formula>199</formula>
    </cfRule>
    <cfRule type="cellIs" priority="101" dxfId="0" operator="greaterThan" stopIfTrue="1">
      <formula>199</formula>
    </cfRule>
    <cfRule type="cellIs" priority="102" dxfId="0" operator="greaterThan" stopIfTrue="1">
      <formula>199</formula>
    </cfRule>
  </conditionalFormatting>
  <conditionalFormatting sqref="F17">
    <cfRule type="cellIs" priority="97" dxfId="2" operator="greaterThan" stopIfTrue="1">
      <formula>199</formula>
    </cfRule>
    <cfRule type="cellIs" priority="98" dxfId="0" operator="greaterThan" stopIfTrue="1">
      <formula>199</formula>
    </cfRule>
    <cfRule type="cellIs" priority="99" dxfId="2" operator="greaterThan" stopIfTrue="1">
      <formula>199</formula>
    </cfRule>
  </conditionalFormatting>
  <conditionalFormatting sqref="F17">
    <cfRule type="cellIs" priority="96" dxfId="0" operator="greaterThan" stopIfTrue="1">
      <formula>199</formula>
    </cfRule>
  </conditionalFormatting>
  <conditionalFormatting sqref="F17">
    <cfRule type="cellIs" priority="95" dxfId="9" operator="greaterThan" stopIfTrue="1">
      <formula>199</formula>
    </cfRule>
  </conditionalFormatting>
  <conditionalFormatting sqref="F17">
    <cfRule type="cellIs" priority="92" dxfId="2" operator="greaterThan" stopIfTrue="1">
      <formula>199</formula>
    </cfRule>
    <cfRule type="cellIs" priority="93" dxfId="0" operator="greaterThan" stopIfTrue="1">
      <formula>199</formula>
    </cfRule>
    <cfRule type="cellIs" priority="94" dxfId="2" operator="greaterThan" stopIfTrue="1">
      <formula>199</formula>
    </cfRule>
  </conditionalFormatting>
  <conditionalFormatting sqref="G17">
    <cfRule type="cellIs" priority="91" dxfId="9" operator="greaterThan" stopIfTrue="1">
      <formula>199</formula>
    </cfRule>
  </conditionalFormatting>
  <conditionalFormatting sqref="G17">
    <cfRule type="cellIs" priority="88" dxfId="2" operator="greaterThan" stopIfTrue="1">
      <formula>199</formula>
    </cfRule>
    <cfRule type="cellIs" priority="89" dxfId="0" operator="greaterThan" stopIfTrue="1">
      <formula>199</formula>
    </cfRule>
    <cfRule type="cellIs" priority="90" dxfId="0" operator="greaterThan" stopIfTrue="1">
      <formula>199</formula>
    </cfRule>
  </conditionalFormatting>
  <conditionalFormatting sqref="G17">
    <cfRule type="cellIs" priority="85" dxfId="2" operator="greaterThan" stopIfTrue="1">
      <formula>199</formula>
    </cfRule>
    <cfRule type="cellIs" priority="86" dxfId="0" operator="greaterThan" stopIfTrue="1">
      <formula>199</formula>
    </cfRule>
    <cfRule type="cellIs" priority="87" dxfId="2" operator="greaterThan" stopIfTrue="1">
      <formula>199</formula>
    </cfRule>
  </conditionalFormatting>
  <conditionalFormatting sqref="G17">
    <cfRule type="cellIs" priority="84" dxfId="0" operator="greaterThan" stopIfTrue="1">
      <formula>199</formula>
    </cfRule>
  </conditionalFormatting>
  <conditionalFormatting sqref="G17">
    <cfRule type="cellIs" priority="83" dxfId="9" operator="greaterThan" stopIfTrue="1">
      <formula>199</formula>
    </cfRule>
  </conditionalFormatting>
  <conditionalFormatting sqref="G17">
    <cfRule type="cellIs" priority="80" dxfId="2" operator="greaterThan" stopIfTrue="1">
      <formula>199</formula>
    </cfRule>
    <cfRule type="cellIs" priority="81" dxfId="0" operator="greaterThan" stopIfTrue="1">
      <formula>199</formula>
    </cfRule>
    <cfRule type="cellIs" priority="82" dxfId="2" operator="greaterThan" stopIfTrue="1">
      <formula>199</formula>
    </cfRule>
  </conditionalFormatting>
  <conditionalFormatting sqref="E18">
    <cfRule type="cellIs" priority="77" dxfId="2" operator="greaterThan" stopIfTrue="1">
      <formula>199</formula>
    </cfRule>
    <cfRule type="cellIs" priority="78" dxfId="0" operator="greaterThan" stopIfTrue="1">
      <formula>199</formula>
    </cfRule>
    <cfRule type="cellIs" priority="79" dxfId="0" operator="greaterThan" stopIfTrue="1">
      <formula>199</formula>
    </cfRule>
  </conditionalFormatting>
  <conditionalFormatting sqref="E18">
    <cfRule type="cellIs" priority="74" dxfId="2" operator="greaterThan" stopIfTrue="1">
      <formula>199</formula>
    </cfRule>
    <cfRule type="cellIs" priority="75" dxfId="0" operator="greaterThan" stopIfTrue="1">
      <formula>199</formula>
    </cfRule>
    <cfRule type="cellIs" priority="76" dxfId="2" operator="greaterThan" stopIfTrue="1">
      <formula>199</formula>
    </cfRule>
  </conditionalFormatting>
  <conditionalFormatting sqref="E18">
    <cfRule type="cellIs" priority="73" dxfId="0" operator="greaterThan" stopIfTrue="1">
      <formula>199</formula>
    </cfRule>
  </conditionalFormatting>
  <conditionalFormatting sqref="E18">
    <cfRule type="cellIs" priority="72" dxfId="9" operator="greaterThan" stopIfTrue="1">
      <formula>199</formula>
    </cfRule>
  </conditionalFormatting>
  <conditionalFormatting sqref="E18">
    <cfRule type="cellIs" priority="69" dxfId="2" operator="greaterThan" stopIfTrue="1">
      <formula>199</formula>
    </cfRule>
    <cfRule type="cellIs" priority="70" dxfId="0" operator="greaterThan" stopIfTrue="1">
      <formula>199</formula>
    </cfRule>
    <cfRule type="cellIs" priority="71" dxfId="2" operator="greaterThan" stopIfTrue="1">
      <formula>199</formula>
    </cfRule>
  </conditionalFormatting>
  <conditionalFormatting sqref="F18">
    <cfRule type="cellIs" priority="66" dxfId="2" operator="greaterThan" stopIfTrue="1">
      <formula>199</formula>
    </cfRule>
    <cfRule type="cellIs" priority="67" dxfId="0" operator="greaterThan" stopIfTrue="1">
      <formula>199</formula>
    </cfRule>
    <cfRule type="cellIs" priority="68" dxfId="0" operator="greaterThan" stopIfTrue="1">
      <formula>199</formula>
    </cfRule>
  </conditionalFormatting>
  <conditionalFormatting sqref="F18">
    <cfRule type="cellIs" priority="63" dxfId="2" operator="greaterThan" stopIfTrue="1">
      <formula>199</formula>
    </cfRule>
    <cfRule type="cellIs" priority="64" dxfId="0" operator="greaterThan" stopIfTrue="1">
      <formula>199</formula>
    </cfRule>
    <cfRule type="cellIs" priority="65" dxfId="2" operator="greaterThan" stopIfTrue="1">
      <formula>199</formula>
    </cfRule>
  </conditionalFormatting>
  <conditionalFormatting sqref="F18">
    <cfRule type="cellIs" priority="62" dxfId="0" operator="greaterThan" stopIfTrue="1">
      <formula>199</formula>
    </cfRule>
  </conditionalFormatting>
  <conditionalFormatting sqref="F18">
    <cfRule type="cellIs" priority="61" dxfId="9" operator="greaterThan" stopIfTrue="1">
      <formula>199</formula>
    </cfRule>
  </conditionalFormatting>
  <conditionalFormatting sqref="F18">
    <cfRule type="cellIs" priority="58" dxfId="2" operator="greaterThan" stopIfTrue="1">
      <formula>199</formula>
    </cfRule>
    <cfRule type="cellIs" priority="59" dxfId="0" operator="greaterThan" stopIfTrue="1">
      <formula>199</formula>
    </cfRule>
    <cfRule type="cellIs" priority="60" dxfId="2" operator="greaterThan" stopIfTrue="1">
      <formula>199</formula>
    </cfRule>
  </conditionalFormatting>
  <conditionalFormatting sqref="G18">
    <cfRule type="cellIs" priority="57" dxfId="9" operator="greaterThan" stopIfTrue="1">
      <formula>199</formula>
    </cfRule>
  </conditionalFormatting>
  <conditionalFormatting sqref="G18">
    <cfRule type="cellIs" priority="54" dxfId="2" operator="greaterThan" stopIfTrue="1">
      <formula>199</formula>
    </cfRule>
    <cfRule type="cellIs" priority="55" dxfId="0" operator="greaterThan" stopIfTrue="1">
      <formula>199</formula>
    </cfRule>
    <cfRule type="cellIs" priority="56" dxfId="0" operator="greaterThan" stopIfTrue="1">
      <formula>199</formula>
    </cfRule>
  </conditionalFormatting>
  <conditionalFormatting sqref="G18">
    <cfRule type="cellIs" priority="51" dxfId="2" operator="greaterThan" stopIfTrue="1">
      <formula>199</formula>
    </cfRule>
    <cfRule type="cellIs" priority="52" dxfId="0" operator="greaterThan" stopIfTrue="1">
      <formula>199</formula>
    </cfRule>
    <cfRule type="cellIs" priority="53" dxfId="2" operator="greaterThan" stopIfTrue="1">
      <formula>199</formula>
    </cfRule>
  </conditionalFormatting>
  <conditionalFormatting sqref="G18">
    <cfRule type="cellIs" priority="50" dxfId="0" operator="greaterThan" stopIfTrue="1">
      <formula>199</formula>
    </cfRule>
  </conditionalFormatting>
  <conditionalFormatting sqref="G18">
    <cfRule type="cellIs" priority="49" dxfId="9" operator="greaterThan" stopIfTrue="1">
      <formula>199</formula>
    </cfRule>
  </conditionalFormatting>
  <conditionalFormatting sqref="G18">
    <cfRule type="cellIs" priority="46" dxfId="2" operator="greaterThan" stopIfTrue="1">
      <formula>199</formula>
    </cfRule>
    <cfRule type="cellIs" priority="47" dxfId="0" operator="greaterThan" stopIfTrue="1">
      <formula>199</formula>
    </cfRule>
    <cfRule type="cellIs" priority="48" dxfId="2" operator="greaterThan" stopIfTrue="1">
      <formula>199</formula>
    </cfRule>
  </conditionalFormatting>
  <conditionalFormatting sqref="E15:E16 H15:H16">
    <cfRule type="cellIs" priority="43" dxfId="2" operator="greaterThan" stopIfTrue="1">
      <formula>199</formula>
    </cfRule>
    <cfRule type="cellIs" priority="44" dxfId="0" operator="greaterThan" stopIfTrue="1">
      <formula>199</formula>
    </cfRule>
    <cfRule type="cellIs" priority="45" dxfId="0" operator="greaterThan" stopIfTrue="1">
      <formula>199</formula>
    </cfRule>
  </conditionalFormatting>
  <conditionalFormatting sqref="E15:E16 H15:H16">
    <cfRule type="cellIs" priority="40" dxfId="2" operator="greaterThan" stopIfTrue="1">
      <formula>199</formula>
    </cfRule>
    <cfRule type="cellIs" priority="41" dxfId="0" operator="greaterThan" stopIfTrue="1">
      <formula>199</formula>
    </cfRule>
    <cfRule type="cellIs" priority="42" dxfId="2" operator="greaterThan" stopIfTrue="1">
      <formula>199</formula>
    </cfRule>
  </conditionalFormatting>
  <conditionalFormatting sqref="E15:E16 H15:H16">
    <cfRule type="cellIs" priority="39" dxfId="0" operator="greaterThan" stopIfTrue="1">
      <formula>199</formula>
    </cfRule>
  </conditionalFormatting>
  <conditionalFormatting sqref="E15:E16 H15:H16">
    <cfRule type="cellIs" priority="38" dxfId="9" operator="greaterThan" stopIfTrue="1">
      <formula>199</formula>
    </cfRule>
  </conditionalFormatting>
  <conditionalFormatting sqref="E15:E16 H15:H16">
    <cfRule type="cellIs" priority="35" dxfId="2" operator="greaterThan" stopIfTrue="1">
      <formula>199</formula>
    </cfRule>
    <cfRule type="cellIs" priority="36" dxfId="0" operator="greaterThan" stopIfTrue="1">
      <formula>199</formula>
    </cfRule>
    <cfRule type="cellIs" priority="37" dxfId="2" operator="greaterThan" stopIfTrue="1">
      <formula>199</formula>
    </cfRule>
  </conditionalFormatting>
  <conditionalFormatting sqref="F15:F16">
    <cfRule type="cellIs" priority="32" dxfId="2" operator="greaterThan" stopIfTrue="1">
      <formula>199</formula>
    </cfRule>
    <cfRule type="cellIs" priority="33" dxfId="0" operator="greaterThan" stopIfTrue="1">
      <formula>199</formula>
    </cfRule>
    <cfRule type="cellIs" priority="34" dxfId="0" operator="greaterThan" stopIfTrue="1">
      <formula>199</formula>
    </cfRule>
  </conditionalFormatting>
  <conditionalFormatting sqref="F15:F16">
    <cfRule type="cellIs" priority="29" dxfId="2" operator="greaterThan" stopIfTrue="1">
      <formula>199</formula>
    </cfRule>
    <cfRule type="cellIs" priority="30" dxfId="0" operator="greaterThan" stopIfTrue="1">
      <formula>199</formula>
    </cfRule>
    <cfRule type="cellIs" priority="31" dxfId="2" operator="greaterThan" stopIfTrue="1">
      <formula>199</formula>
    </cfRule>
  </conditionalFormatting>
  <conditionalFormatting sqref="F15:F16">
    <cfRule type="cellIs" priority="28" dxfId="0" operator="greaterThan" stopIfTrue="1">
      <formula>199</formula>
    </cfRule>
  </conditionalFormatting>
  <conditionalFormatting sqref="F15:F16">
    <cfRule type="cellIs" priority="27" dxfId="9" operator="greaterThan" stopIfTrue="1">
      <formula>199</formula>
    </cfRule>
  </conditionalFormatting>
  <conditionalFormatting sqref="F15:F16">
    <cfRule type="cellIs" priority="24" dxfId="2" operator="greaterThan" stopIfTrue="1">
      <formula>199</formula>
    </cfRule>
    <cfRule type="cellIs" priority="25" dxfId="0" operator="greaterThan" stopIfTrue="1">
      <formula>199</formula>
    </cfRule>
    <cfRule type="cellIs" priority="26" dxfId="2" operator="greaterThan" stopIfTrue="1">
      <formula>199</formula>
    </cfRule>
  </conditionalFormatting>
  <conditionalFormatting sqref="G15:G16">
    <cfRule type="cellIs" priority="23" dxfId="9" operator="greaterThan" stopIfTrue="1">
      <formula>199</formula>
    </cfRule>
  </conditionalFormatting>
  <conditionalFormatting sqref="G15:G16">
    <cfRule type="cellIs" priority="20" dxfId="2" operator="greaterThan" stopIfTrue="1">
      <formula>199</formula>
    </cfRule>
    <cfRule type="cellIs" priority="21" dxfId="0" operator="greaterThan" stopIfTrue="1">
      <formula>199</formula>
    </cfRule>
    <cfRule type="cellIs" priority="22" dxfId="0" operator="greaterThan" stopIfTrue="1">
      <formula>199</formula>
    </cfRule>
  </conditionalFormatting>
  <conditionalFormatting sqref="G15:G16">
    <cfRule type="cellIs" priority="17" dxfId="2" operator="greaterThan" stopIfTrue="1">
      <formula>199</formula>
    </cfRule>
    <cfRule type="cellIs" priority="18" dxfId="0" operator="greaterThan" stopIfTrue="1">
      <formula>199</formula>
    </cfRule>
    <cfRule type="cellIs" priority="19" dxfId="2" operator="greaterThan" stopIfTrue="1">
      <formula>199</formula>
    </cfRule>
  </conditionalFormatting>
  <conditionalFormatting sqref="G15:G16">
    <cfRule type="cellIs" priority="16" dxfId="0" operator="greaterThan" stopIfTrue="1">
      <formula>199</formula>
    </cfRule>
  </conditionalFormatting>
  <conditionalFormatting sqref="G15:G16">
    <cfRule type="cellIs" priority="15" dxfId="9" operator="greaterThan" stopIfTrue="1">
      <formula>199</formula>
    </cfRule>
  </conditionalFormatting>
  <conditionalFormatting sqref="G15:G16">
    <cfRule type="cellIs" priority="12" dxfId="2" operator="greaterThan" stopIfTrue="1">
      <formula>199</formula>
    </cfRule>
    <cfRule type="cellIs" priority="13" dxfId="0" operator="greaterThan" stopIfTrue="1">
      <formula>199</formula>
    </cfRule>
    <cfRule type="cellIs" priority="14" dxfId="2" operator="greaterThan" stopIfTrue="1">
      <formula>199</formula>
    </cfRule>
  </conditionalFormatting>
  <conditionalFormatting sqref="E21:F22">
    <cfRule type="cellIs" priority="4" dxfId="9" operator="greaterThan" stopIfTrue="1">
      <formula>199</formula>
    </cfRule>
  </conditionalFormatting>
  <conditionalFormatting sqref="E21:G22">
    <cfRule type="cellIs" priority="1" dxfId="2" operator="greaterThan" stopIfTrue="1">
      <formula>199</formula>
    </cfRule>
    <cfRule type="cellIs" priority="2" dxfId="0" operator="greaterThan" stopIfTrue="1">
      <formula>199</formula>
    </cfRule>
    <cfRule type="cellIs" priority="3" dxfId="2" operator="greaterThan" stopIfTrue="1">
      <formula>199</formula>
    </cfRule>
  </conditionalFormatting>
  <printOptions/>
  <pageMargins left="0" right="0" top="0" bottom="0" header="0" footer="0"/>
  <pageSetup horizontalDpi="360" verticalDpi="360" orientation="portrait" paperSize="9" scale="90" r:id="rId1"/>
  <ignoredErrors>
    <ignoredError sqref="K10:K12 K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25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39" sqref="A39:N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3.421875" style="19" bestFit="1" customWidth="1"/>
    <col min="4" max="4" width="12.7109375" style="19" bestFit="1" customWidth="1"/>
    <col min="5" max="5" width="6.421875" style="19" bestFit="1" customWidth="1"/>
    <col min="6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customWidth="1"/>
    <col min="13" max="13" width="6.421875" style="60" bestFit="1" customWidth="1"/>
    <col min="14" max="14" width="8.2812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5" ht="17.25">
      <c r="A3" s="36">
        <v>1</v>
      </c>
      <c r="B3" s="39" t="s">
        <v>33</v>
      </c>
      <c r="C3" s="33">
        <v>42624</v>
      </c>
      <c r="D3" s="114">
        <v>14</v>
      </c>
      <c r="E3" s="32">
        <v>174</v>
      </c>
      <c r="F3" s="32">
        <v>168</v>
      </c>
      <c r="G3" s="32"/>
      <c r="H3" s="32"/>
      <c r="I3" s="32"/>
      <c r="J3" s="32">
        <f aca="true" t="shared" si="0" ref="J3:J9">+E3+F3+G3+H3</f>
        <v>342</v>
      </c>
      <c r="K3" s="32">
        <v>2</v>
      </c>
      <c r="L3" s="34">
        <f aca="true" t="shared" si="1" ref="L3:L9">J3/K3</f>
        <v>171</v>
      </c>
      <c r="M3" s="54"/>
      <c r="N3" s="51"/>
      <c r="O3" s="37"/>
    </row>
    <row r="4" spans="1:18" s="93" customFormat="1" ht="17.25">
      <c r="A4" s="36"/>
      <c r="B4" s="37" t="s">
        <v>34</v>
      </c>
      <c r="C4" s="33"/>
      <c r="D4" s="114">
        <v>9</v>
      </c>
      <c r="E4" s="32">
        <v>170</v>
      </c>
      <c r="F4" s="32">
        <v>159</v>
      </c>
      <c r="G4" s="32"/>
      <c r="H4" s="32"/>
      <c r="I4" s="32"/>
      <c r="J4" s="32">
        <f t="shared" si="0"/>
        <v>329</v>
      </c>
      <c r="K4" s="32">
        <v>2</v>
      </c>
      <c r="L4" s="34">
        <f t="shared" si="1"/>
        <v>164.5</v>
      </c>
      <c r="M4" s="1">
        <f>+J3+J4</f>
        <v>671</v>
      </c>
      <c r="N4" s="1">
        <f>+M4/4</f>
        <v>167.75</v>
      </c>
      <c r="O4"/>
      <c r="P4" s="16"/>
      <c r="Q4" s="95"/>
      <c r="R4" s="95"/>
    </row>
    <row r="5" spans="1:18" s="93" customFormat="1" ht="17.25">
      <c r="A5"/>
      <c r="B5"/>
      <c r="C5"/>
      <c r="D5" s="114">
        <v>7</v>
      </c>
      <c r="E5" s="32">
        <v>191</v>
      </c>
      <c r="F5" s="32">
        <v>142</v>
      </c>
      <c r="G5" s="32"/>
      <c r="H5" s="32"/>
      <c r="I5" s="32"/>
      <c r="J5" s="32">
        <f t="shared" si="0"/>
        <v>333</v>
      </c>
      <c r="K5" s="32">
        <v>2</v>
      </c>
      <c r="L5" s="34">
        <f t="shared" si="1"/>
        <v>166.5</v>
      </c>
      <c r="M5" s="147"/>
      <c r="N5" s="147"/>
      <c r="P5" s="16"/>
      <c r="Q5" s="95"/>
      <c r="R5" s="95"/>
    </row>
    <row r="6" spans="1:18" s="93" customFormat="1" ht="17.25">
      <c r="A6"/>
      <c r="B6"/>
      <c r="C6"/>
      <c r="D6" s="114">
        <v>16</v>
      </c>
      <c r="E6" s="32">
        <v>158</v>
      </c>
      <c r="F6" s="32">
        <v>160</v>
      </c>
      <c r="G6"/>
      <c r="H6" s="32"/>
      <c r="I6" s="32"/>
      <c r="J6" s="32">
        <f t="shared" si="0"/>
        <v>318</v>
      </c>
      <c r="K6" s="32">
        <v>2</v>
      </c>
      <c r="L6" s="34">
        <f t="shared" si="1"/>
        <v>159</v>
      </c>
      <c r="M6" s="1">
        <f>+J5+J6</f>
        <v>651</v>
      </c>
      <c r="N6" s="1">
        <f>+M6/4</f>
        <v>162.75</v>
      </c>
      <c r="O6"/>
      <c r="P6" s="16"/>
      <c r="Q6" s="95"/>
      <c r="R6" s="95"/>
    </row>
    <row r="7" spans="1:18" s="93" customFormat="1" ht="17.25">
      <c r="A7"/>
      <c r="B7"/>
      <c r="C7"/>
      <c r="D7" s="114">
        <v>6</v>
      </c>
      <c r="E7" s="32">
        <v>182</v>
      </c>
      <c r="F7" s="32">
        <v>160</v>
      </c>
      <c r="G7"/>
      <c r="H7" s="32"/>
      <c r="I7" s="32"/>
      <c r="J7" s="32">
        <f t="shared" si="0"/>
        <v>342</v>
      </c>
      <c r="K7" s="32">
        <v>2</v>
      </c>
      <c r="L7" s="34">
        <f t="shared" si="1"/>
        <v>171</v>
      </c>
      <c r="M7" s="1"/>
      <c r="N7" s="1"/>
      <c r="O7"/>
      <c r="P7" s="16"/>
      <c r="Q7" s="95"/>
      <c r="R7" s="95"/>
    </row>
    <row r="8" spans="1:18" s="93" customFormat="1" ht="17.25">
      <c r="A8"/>
      <c r="B8"/>
      <c r="C8"/>
      <c r="D8" s="114">
        <v>15</v>
      </c>
      <c r="E8" s="32">
        <v>213</v>
      </c>
      <c r="F8" s="32">
        <v>170</v>
      </c>
      <c r="G8" s="32"/>
      <c r="H8" s="32"/>
      <c r="I8" s="32"/>
      <c r="J8" s="32">
        <f t="shared" si="0"/>
        <v>383</v>
      </c>
      <c r="K8" s="32">
        <v>2</v>
      </c>
      <c r="L8" s="34">
        <f t="shared" si="1"/>
        <v>191.5</v>
      </c>
      <c r="M8" s="1">
        <f>+J7+J8</f>
        <v>725</v>
      </c>
      <c r="N8" s="2">
        <f>+M8/4</f>
        <v>181.25</v>
      </c>
      <c r="O8"/>
      <c r="P8" s="16"/>
      <c r="Q8" s="95"/>
      <c r="R8" s="95"/>
    </row>
    <row r="9" spans="1:18" s="93" customFormat="1" ht="17.25">
      <c r="A9"/>
      <c r="B9"/>
      <c r="C9"/>
      <c r="D9" s="114"/>
      <c r="E9" s="32">
        <v>209</v>
      </c>
      <c r="F9" s="32">
        <v>177</v>
      </c>
      <c r="G9" s="32">
        <v>130</v>
      </c>
      <c r="H9" s="32"/>
      <c r="I9" s="32"/>
      <c r="J9" s="32">
        <f t="shared" si="0"/>
        <v>516</v>
      </c>
      <c r="K9" s="32">
        <v>3</v>
      </c>
      <c r="L9" s="34">
        <f t="shared" si="1"/>
        <v>172</v>
      </c>
      <c r="M9"/>
      <c r="N9"/>
      <c r="P9" s="16"/>
      <c r="Q9" s="95"/>
      <c r="R9" s="95"/>
    </row>
    <row r="10" spans="1:18" s="93" customFormat="1" ht="15.75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2563</v>
      </c>
      <c r="N10" s="117">
        <f>+M10/15</f>
        <v>170.86666666666667</v>
      </c>
      <c r="O10" s="36">
        <v>1</v>
      </c>
      <c r="P10" s="16"/>
      <c r="Q10" s="95"/>
      <c r="R10" s="95"/>
    </row>
    <row r="11" spans="1:18" s="93" customFormat="1" ht="15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/>
      <c r="Q11" s="95"/>
      <c r="R11" s="95"/>
    </row>
    <row r="12" spans="1:18" s="93" customFormat="1" ht="17.25">
      <c r="A12" s="36">
        <v>1</v>
      </c>
      <c r="B12" s="39" t="s">
        <v>68</v>
      </c>
      <c r="C12" s="33">
        <v>43009</v>
      </c>
      <c r="D12" s="114">
        <v>2</v>
      </c>
      <c r="E12" s="32">
        <v>200</v>
      </c>
      <c r="F12" s="32">
        <v>193</v>
      </c>
      <c r="G12" s="32">
        <v>194</v>
      </c>
      <c r="H12" s="32"/>
      <c r="I12" s="32"/>
      <c r="J12" s="32">
        <f>+E12+F12+G12+H12</f>
        <v>587</v>
      </c>
      <c r="K12" s="32">
        <v>3</v>
      </c>
      <c r="L12" s="34">
        <f>J12/K12</f>
        <v>195.66666666666666</v>
      </c>
      <c r="M12"/>
      <c r="N12"/>
      <c r="O12"/>
      <c r="P12"/>
      <c r="Q12" s="95"/>
      <c r="R12" s="95"/>
    </row>
    <row r="13" spans="1:18" s="93" customFormat="1" ht="17.25">
      <c r="A13" s="36"/>
      <c r="B13" s="37" t="s">
        <v>69</v>
      </c>
      <c r="C13" s="33"/>
      <c r="D13" s="114">
        <v>6</v>
      </c>
      <c r="E13" s="32">
        <v>156</v>
      </c>
      <c r="F13" s="32">
        <v>163</v>
      </c>
      <c r="G13" s="32">
        <v>168</v>
      </c>
      <c r="H13" s="32"/>
      <c r="I13" s="32"/>
      <c r="J13" s="32">
        <f>+E13+F13+G13+H13</f>
        <v>487</v>
      </c>
      <c r="K13" s="32">
        <v>3</v>
      </c>
      <c r="L13" s="34">
        <f>J13/K13</f>
        <v>162.33333333333334</v>
      </c>
      <c r="M13"/>
      <c r="N13"/>
      <c r="O13"/>
      <c r="P13"/>
      <c r="Q13" s="95"/>
      <c r="R13" s="95"/>
    </row>
    <row r="14" spans="1:18" s="93" customFormat="1" ht="17.25">
      <c r="A14"/>
      <c r="B14"/>
      <c r="C14"/>
      <c r="D14" s="114">
        <v>9</v>
      </c>
      <c r="E14" s="32">
        <v>168</v>
      </c>
      <c r="F14" s="32">
        <v>168</v>
      </c>
      <c r="G14" s="32">
        <v>149</v>
      </c>
      <c r="H14" s="32"/>
      <c r="I14" s="32"/>
      <c r="J14" s="32">
        <f>+E14+F14+G14+H14</f>
        <v>485</v>
      </c>
      <c r="K14" s="32">
        <v>3</v>
      </c>
      <c r="L14" s="34">
        <f>J14/K14</f>
        <v>161.66666666666666</v>
      </c>
      <c r="M14" s="116">
        <f>+J14+J13+J12</f>
        <v>1559</v>
      </c>
      <c r="N14" s="117">
        <f>+M14/9</f>
        <v>173.22222222222223</v>
      </c>
      <c r="O14" s="36">
        <v>1</v>
      </c>
      <c r="P14"/>
      <c r="Q14" s="95"/>
      <c r="R14" s="95"/>
    </row>
    <row r="15" spans="1:18" s="93" customFormat="1" ht="15">
      <c r="A15"/>
      <c r="B15"/>
      <c r="C15"/>
      <c r="D15"/>
      <c r="E15" s="32"/>
      <c r="F15" s="32"/>
      <c r="G15" s="32"/>
      <c r="H15" s="32"/>
      <c r="I15" s="32"/>
      <c r="J15" s="32"/>
      <c r="K15" s="32"/>
      <c r="L15"/>
      <c r="M15"/>
      <c r="N15"/>
      <c r="O15"/>
      <c r="P15"/>
      <c r="Q15" s="95"/>
      <c r="R15" s="95"/>
    </row>
    <row r="16" spans="1:17" s="93" customFormat="1" ht="17.25">
      <c r="A16" s="141">
        <v>1</v>
      </c>
      <c r="B16" s="140" t="s">
        <v>72</v>
      </c>
      <c r="C16" s="142">
        <v>43023</v>
      </c>
      <c r="D16" s="114">
        <v>5</v>
      </c>
      <c r="E16" s="32">
        <v>173</v>
      </c>
      <c r="F16" s="32">
        <v>160</v>
      </c>
      <c r="G16" s="32">
        <v>164</v>
      </c>
      <c r="H16" s="32">
        <v>213</v>
      </c>
      <c r="I16"/>
      <c r="J16" s="32">
        <f>SUM(E16:H16)</f>
        <v>710</v>
      </c>
      <c r="K16" s="32">
        <v>4</v>
      </c>
      <c r="L16" s="34">
        <f>J16/K16</f>
        <v>177.5</v>
      </c>
      <c r="M16"/>
      <c r="N16"/>
      <c r="O16"/>
      <c r="P16" s="95"/>
      <c r="Q16" s="95"/>
    </row>
    <row r="17" spans="1:17" s="93" customFormat="1" ht="17.25">
      <c r="A17"/>
      <c r="B17"/>
      <c r="C17" s="101"/>
      <c r="D17" s="114">
        <v>10</v>
      </c>
      <c r="E17" s="32">
        <v>170</v>
      </c>
      <c r="F17" s="32">
        <v>184</v>
      </c>
      <c r="G17" s="32">
        <v>179</v>
      </c>
      <c r="H17" s="32">
        <v>198</v>
      </c>
      <c r="I17"/>
      <c r="J17" s="32">
        <f>SUM(E17:H17)</f>
        <v>731</v>
      </c>
      <c r="K17" s="32">
        <v>4</v>
      </c>
      <c r="L17" s="34">
        <f>J17/K17</f>
        <v>182.75</v>
      </c>
      <c r="M17" s="134">
        <f>+J17+J16</f>
        <v>1441</v>
      </c>
      <c r="N17" s="132">
        <f>+M17/8</f>
        <v>180.125</v>
      </c>
      <c r="O17"/>
      <c r="P17" s="95"/>
      <c r="Q17" s="95"/>
    </row>
    <row r="18" spans="1:17" s="93" customFormat="1" ht="17.25">
      <c r="A18"/>
      <c r="B18"/>
      <c r="C18" s="101"/>
      <c r="D18" s="114">
        <v>6</v>
      </c>
      <c r="E18" s="32">
        <v>202</v>
      </c>
      <c r="F18" s="32">
        <v>166</v>
      </c>
      <c r="G18" s="32">
        <v>156</v>
      </c>
      <c r="H18" s="32"/>
      <c r="I18"/>
      <c r="J18" s="32">
        <f>SUM(E18:H18)</f>
        <v>524</v>
      </c>
      <c r="K18" s="32">
        <v>3</v>
      </c>
      <c r="L18" s="34">
        <f>J18/K18</f>
        <v>174.66666666666666</v>
      </c>
      <c r="M18" s="134"/>
      <c r="N18" s="132"/>
      <c r="O18"/>
      <c r="P18" s="95"/>
      <c r="Q18" s="95"/>
    </row>
    <row r="19" spans="1:17" s="93" customFormat="1" ht="17.25">
      <c r="A19"/>
      <c r="B19"/>
      <c r="C19" s="101"/>
      <c r="D19" s="114">
        <v>16</v>
      </c>
      <c r="E19" s="32">
        <v>177</v>
      </c>
      <c r="F19" s="32">
        <v>202</v>
      </c>
      <c r="G19" s="32">
        <v>178</v>
      </c>
      <c r="H19" s="32"/>
      <c r="I19"/>
      <c r="J19" s="32">
        <f>SUM(E19:H19)</f>
        <v>557</v>
      </c>
      <c r="K19" s="32">
        <v>3</v>
      </c>
      <c r="L19" s="34">
        <f>J19/K19</f>
        <v>185.66666666666666</v>
      </c>
      <c r="M19" s="134">
        <f>+J19+J18</f>
        <v>1081</v>
      </c>
      <c r="N19" s="132">
        <f>+M19/6</f>
        <v>180.16666666666666</v>
      </c>
      <c r="O19"/>
      <c r="P19" s="95"/>
      <c r="Q19" s="95"/>
    </row>
    <row r="20" spans="1:17" s="93" customFormat="1" ht="15.75">
      <c r="A20"/>
      <c r="B20"/>
      <c r="C20" s="101"/>
      <c r="D20"/>
      <c r="E20"/>
      <c r="F20"/>
      <c r="G20"/>
      <c r="H20"/>
      <c r="I20" s="64"/>
      <c r="J20" s="32"/>
      <c r="K20" s="32"/>
      <c r="L20" s="65"/>
      <c r="M20" s="136">
        <f>+M17+M19</f>
        <v>2522</v>
      </c>
      <c r="N20" s="119">
        <f>+M20/14</f>
        <v>180.14285714285714</v>
      </c>
      <c r="O20" s="36">
        <v>1</v>
      </c>
      <c r="P20" s="95"/>
      <c r="Q20" s="95"/>
    </row>
    <row r="21" spans="1:18" s="93" customFormat="1" ht="15">
      <c r="A21"/>
      <c r="B21"/>
      <c r="C21"/>
      <c r="D21"/>
      <c r="E21" s="32"/>
      <c r="F21" s="32"/>
      <c r="G21" s="32"/>
      <c r="H21" s="32"/>
      <c r="I21" s="32"/>
      <c r="J21" s="32"/>
      <c r="K21" s="32"/>
      <c r="L21"/>
      <c r="M21"/>
      <c r="N21"/>
      <c r="O21"/>
      <c r="P21"/>
      <c r="Q21" s="95"/>
      <c r="R21" s="95"/>
    </row>
    <row r="22" spans="1:18" s="93" customFormat="1" ht="17.25">
      <c r="A22" s="141">
        <v>1</v>
      </c>
      <c r="B22" s="140" t="s">
        <v>73</v>
      </c>
      <c r="C22" s="142">
        <v>43044</v>
      </c>
      <c r="D22" s="114">
        <v>8</v>
      </c>
      <c r="E22" s="32">
        <v>174</v>
      </c>
      <c r="F22" s="32">
        <v>175</v>
      </c>
      <c r="G22" s="32">
        <v>201</v>
      </c>
      <c r="H22" s="32">
        <v>200</v>
      </c>
      <c r="I22"/>
      <c r="J22" s="32">
        <f aca="true" t="shared" si="2" ref="J22:J27">SUM(E22:H22)</f>
        <v>750</v>
      </c>
      <c r="K22" s="32">
        <v>4</v>
      </c>
      <c r="L22" s="34">
        <f aca="true" t="shared" si="3" ref="L22:L27">J22/K22</f>
        <v>187.5</v>
      </c>
      <c r="M22"/>
      <c r="N22"/>
      <c r="O22"/>
      <c r="P22"/>
      <c r="Q22" s="95"/>
      <c r="R22" s="95"/>
    </row>
    <row r="23" spans="1:18" s="93" customFormat="1" ht="17.25">
      <c r="A23"/>
      <c r="B23"/>
      <c r="C23" s="101"/>
      <c r="D23" s="114">
        <v>13</v>
      </c>
      <c r="E23" s="32">
        <v>164</v>
      </c>
      <c r="F23" s="32">
        <v>221</v>
      </c>
      <c r="G23" s="32">
        <v>145</v>
      </c>
      <c r="H23" s="32">
        <v>201</v>
      </c>
      <c r="I23"/>
      <c r="J23" s="32">
        <f t="shared" si="2"/>
        <v>731</v>
      </c>
      <c r="K23" s="32">
        <v>4</v>
      </c>
      <c r="L23" s="34">
        <f t="shared" si="3"/>
        <v>182.75</v>
      </c>
      <c r="M23" s="134">
        <f>+J23+J22</f>
        <v>1481</v>
      </c>
      <c r="N23" s="132">
        <f>+M23/8</f>
        <v>185.125</v>
      </c>
      <c r="O23"/>
      <c r="P23"/>
      <c r="Q23" s="95"/>
      <c r="R23" s="95"/>
    </row>
    <row r="24" spans="1:18" s="93" customFormat="1" ht="17.25">
      <c r="A24"/>
      <c r="B24"/>
      <c r="C24" s="101"/>
      <c r="D24" s="114">
        <v>2</v>
      </c>
      <c r="E24" s="32">
        <v>157</v>
      </c>
      <c r="F24" s="32">
        <v>209</v>
      </c>
      <c r="G24" s="32">
        <v>215</v>
      </c>
      <c r="H24" s="32"/>
      <c r="I24"/>
      <c r="J24" s="32">
        <f t="shared" si="2"/>
        <v>581</v>
      </c>
      <c r="K24" s="32">
        <v>3</v>
      </c>
      <c r="L24" s="34">
        <f t="shared" si="3"/>
        <v>193.66666666666666</v>
      </c>
      <c r="M24" s="134"/>
      <c r="N24" s="132"/>
      <c r="O24"/>
      <c r="P24"/>
      <c r="Q24" s="95"/>
      <c r="R24" s="95"/>
    </row>
    <row r="25" spans="1:18" s="93" customFormat="1" ht="17.25">
      <c r="A25"/>
      <c r="B25"/>
      <c r="C25" s="101"/>
      <c r="D25" s="114">
        <v>7</v>
      </c>
      <c r="E25" s="32">
        <v>196</v>
      </c>
      <c r="F25" s="32">
        <v>179</v>
      </c>
      <c r="G25" s="32">
        <v>148</v>
      </c>
      <c r="H25" s="32"/>
      <c r="I25"/>
      <c r="J25" s="32">
        <f t="shared" si="2"/>
        <v>523</v>
      </c>
      <c r="K25" s="32">
        <v>3</v>
      </c>
      <c r="L25" s="34">
        <f t="shared" si="3"/>
        <v>174.33333333333334</v>
      </c>
      <c r="M25" s="134">
        <f>+J25+J24</f>
        <v>1104</v>
      </c>
      <c r="N25" s="132">
        <f>+M25/6</f>
        <v>184</v>
      </c>
      <c r="O25"/>
      <c r="P25"/>
      <c r="Q25" s="95"/>
      <c r="R25" s="95"/>
    </row>
    <row r="26" spans="1:18" s="93" customFormat="1" ht="17.25">
      <c r="A26"/>
      <c r="B26"/>
      <c r="C26" s="101"/>
      <c r="D26" s="114">
        <v>4</v>
      </c>
      <c r="E26" s="32">
        <v>189</v>
      </c>
      <c r="F26" s="32">
        <v>191</v>
      </c>
      <c r="G26" s="32"/>
      <c r="H26" s="32"/>
      <c r="I26" s="64"/>
      <c r="J26" s="32">
        <f t="shared" si="2"/>
        <v>380</v>
      </c>
      <c r="K26" s="32">
        <v>2</v>
      </c>
      <c r="L26" s="34">
        <f t="shared" si="3"/>
        <v>190</v>
      </c>
      <c r="M26"/>
      <c r="N26"/>
      <c r="O26" s="36"/>
      <c r="P26"/>
      <c r="Q26" s="95"/>
      <c r="R26" s="95"/>
    </row>
    <row r="27" spans="1:18" s="93" customFormat="1" ht="17.25">
      <c r="A27"/>
      <c r="B27"/>
      <c r="C27"/>
      <c r="D27" s="114">
        <v>9</v>
      </c>
      <c r="E27" s="32">
        <v>223</v>
      </c>
      <c r="F27" s="32">
        <v>217</v>
      </c>
      <c r="G27" s="32"/>
      <c r="H27" s="32"/>
      <c r="I27" s="32"/>
      <c r="J27" s="137">
        <f t="shared" si="2"/>
        <v>440</v>
      </c>
      <c r="K27" s="32">
        <v>2</v>
      </c>
      <c r="L27" s="138">
        <f t="shared" si="3"/>
        <v>220</v>
      </c>
      <c r="M27" s="134">
        <f>+J27+J26</f>
        <v>820</v>
      </c>
      <c r="N27" s="132">
        <f>+M27/4</f>
        <v>205</v>
      </c>
      <c r="O27"/>
      <c r="P27"/>
      <c r="Q27" s="95"/>
      <c r="R27" s="95"/>
    </row>
    <row r="28" spans="1:18" s="93" customFormat="1" ht="15.75">
      <c r="A28"/>
      <c r="B28"/>
      <c r="C28"/>
      <c r="D28"/>
      <c r="E28" s="32"/>
      <c r="F28" s="32"/>
      <c r="G28" s="32"/>
      <c r="H28" s="32"/>
      <c r="I28" s="32"/>
      <c r="J28" s="32"/>
      <c r="K28" s="32"/>
      <c r="L28"/>
      <c r="M28" s="136">
        <f>+M23+M25+M27</f>
        <v>3405</v>
      </c>
      <c r="N28" s="119">
        <f>+M28/18</f>
        <v>189.16666666666666</v>
      </c>
      <c r="O28" s="36">
        <v>1</v>
      </c>
      <c r="P28"/>
      <c r="Q28" s="95"/>
      <c r="R28" s="95"/>
    </row>
    <row r="29" spans="1:18" s="93" customFormat="1" ht="15">
      <c r="A29"/>
      <c r="B29"/>
      <c r="C29"/>
      <c r="D29"/>
      <c r="E29" s="32"/>
      <c r="F29" s="32"/>
      <c r="G29" s="32"/>
      <c r="H29" s="32"/>
      <c r="I29" s="32"/>
      <c r="J29" s="32"/>
      <c r="K29" s="32"/>
      <c r="L29"/>
      <c r="M29"/>
      <c r="N29"/>
      <c r="O29"/>
      <c r="P29"/>
      <c r="Q29" s="95"/>
      <c r="R29" s="95"/>
    </row>
    <row r="30" spans="1:18" s="93" customFormat="1" ht="17.25">
      <c r="A30"/>
      <c r="B30" s="140" t="s">
        <v>72</v>
      </c>
      <c r="C30" s="142">
        <v>43051</v>
      </c>
      <c r="D30" s="114">
        <v>17</v>
      </c>
      <c r="E30" s="32">
        <v>155</v>
      </c>
      <c r="F30" s="32">
        <v>184</v>
      </c>
      <c r="G30" s="32">
        <v>195</v>
      </c>
      <c r="H30" s="32">
        <v>206</v>
      </c>
      <c r="I30" s="32"/>
      <c r="J30" s="32">
        <f>SUM(E30:H30)</f>
        <v>740</v>
      </c>
      <c r="K30" s="32">
        <v>4</v>
      </c>
      <c r="L30" s="34">
        <f>J30/K30</f>
        <v>185</v>
      </c>
      <c r="M30"/>
      <c r="N30"/>
      <c r="O30"/>
      <c r="P30"/>
      <c r="Q30" s="95"/>
      <c r="R30" s="95"/>
    </row>
    <row r="31" spans="1:18" s="93" customFormat="1" ht="17.25">
      <c r="A31"/>
      <c r="B31" s="37" t="s">
        <v>77</v>
      </c>
      <c r="C31"/>
      <c r="D31" s="114">
        <v>6</v>
      </c>
      <c r="E31" s="32">
        <v>255</v>
      </c>
      <c r="F31" s="32">
        <v>201</v>
      </c>
      <c r="G31" s="32">
        <v>211</v>
      </c>
      <c r="H31" s="32">
        <v>181</v>
      </c>
      <c r="I31" s="32"/>
      <c r="J31" s="137">
        <f>SUM(E31:H31)</f>
        <v>848</v>
      </c>
      <c r="K31" s="32">
        <v>4</v>
      </c>
      <c r="L31" s="138">
        <f>J31/K31</f>
        <v>212</v>
      </c>
      <c r="M31" s="134">
        <f>+J31+J30</f>
        <v>1588</v>
      </c>
      <c r="N31" s="132">
        <f>+M31/8</f>
        <v>198.5</v>
      </c>
      <c r="O31"/>
      <c r="P31"/>
      <c r="Q31" s="95"/>
      <c r="R31" s="95"/>
    </row>
    <row r="32" spans="1:18" s="93" customFormat="1" ht="17.25">
      <c r="A32"/>
      <c r="B32"/>
      <c r="C32"/>
      <c r="D32" s="114">
        <v>7</v>
      </c>
      <c r="E32" s="32">
        <v>214</v>
      </c>
      <c r="F32" s="32">
        <v>234</v>
      </c>
      <c r="G32" s="32">
        <v>246</v>
      </c>
      <c r="H32" s="32"/>
      <c r="I32" s="32"/>
      <c r="J32" s="137">
        <f>SUM(E32:H32)</f>
        <v>694</v>
      </c>
      <c r="K32" s="32">
        <v>3</v>
      </c>
      <c r="L32" s="138">
        <f>J32/K32</f>
        <v>231.33333333333334</v>
      </c>
      <c r="M32" s="134"/>
      <c r="N32" s="132"/>
      <c r="O32"/>
      <c r="P32"/>
      <c r="Q32" s="95"/>
      <c r="R32" s="95"/>
    </row>
    <row r="33" spans="1:18" s="93" customFormat="1" ht="17.25">
      <c r="A33"/>
      <c r="B33"/>
      <c r="C33"/>
      <c r="D33" s="114">
        <v>12</v>
      </c>
      <c r="E33" s="32">
        <v>169</v>
      </c>
      <c r="F33" s="32">
        <v>203</v>
      </c>
      <c r="G33" s="32">
        <v>199</v>
      </c>
      <c r="H33" s="32"/>
      <c r="I33" s="32"/>
      <c r="J33" s="32">
        <f>SUM(E33:H33)</f>
        <v>571</v>
      </c>
      <c r="K33" s="32">
        <v>3</v>
      </c>
      <c r="L33" s="34">
        <f>J33/K33</f>
        <v>190.33333333333334</v>
      </c>
      <c r="M33" s="134">
        <f>+J33+J32</f>
        <v>1265</v>
      </c>
      <c r="N33" s="132">
        <f>+M33/6</f>
        <v>210.83333333333334</v>
      </c>
      <c r="O33"/>
      <c r="P33"/>
      <c r="Q33" s="95"/>
      <c r="R33" s="95"/>
    </row>
    <row r="34" spans="1:18" s="93" customFormat="1" ht="15">
      <c r="A34"/>
      <c r="B34"/>
      <c r="C34"/>
      <c r="D34"/>
      <c r="E34" s="32"/>
      <c r="F34" s="32"/>
      <c r="G34" s="32"/>
      <c r="H34" s="32"/>
      <c r="I34" s="32"/>
      <c r="J34" s="32"/>
      <c r="K34" s="32"/>
      <c r="L34"/>
      <c r="M34" s="136">
        <f>+M33+M31</f>
        <v>2853</v>
      </c>
      <c r="N34" s="119">
        <f>+M34/14</f>
        <v>203.78571428571428</v>
      </c>
      <c r="O34"/>
      <c r="P34"/>
      <c r="Q34" s="95"/>
      <c r="R34" s="95"/>
    </row>
    <row r="35" spans="1:18" s="93" customFormat="1" ht="15">
      <c r="A35"/>
      <c r="B35"/>
      <c r="C35"/>
      <c r="D35"/>
      <c r="E35" s="32"/>
      <c r="F35" s="32"/>
      <c r="G35" s="32"/>
      <c r="H35" s="32"/>
      <c r="I35" s="32"/>
      <c r="J35" s="32"/>
      <c r="K35" s="32"/>
      <c r="L35"/>
      <c r="M35"/>
      <c r="N35"/>
      <c r="O35"/>
      <c r="P35"/>
      <c r="Q35" s="95"/>
      <c r="R35" s="95"/>
    </row>
    <row r="36" spans="1:17" s="93" customFormat="1" ht="15.75">
      <c r="A36" s="36">
        <v>1</v>
      </c>
      <c r="B36" s="39" t="s">
        <v>79</v>
      </c>
      <c r="C36" s="142">
        <v>43065</v>
      </c>
      <c r="D36"/>
      <c r="E36" s="32">
        <v>190</v>
      </c>
      <c r="F36" s="32">
        <v>143</v>
      </c>
      <c r="G36" s="32">
        <v>137</v>
      </c>
      <c r="H36" s="32"/>
      <c r="I36"/>
      <c r="J36" s="32">
        <f>+E36+F36+G36+I36</f>
        <v>470</v>
      </c>
      <c r="K36" s="32">
        <v>3</v>
      </c>
      <c r="L36" s="34">
        <f>J36/K36</f>
        <v>156.66666666666666</v>
      </c>
      <c r="M36"/>
      <c r="N36"/>
      <c r="O36" s="36"/>
      <c r="P36" s="95"/>
      <c r="Q36" s="95"/>
    </row>
    <row r="37" spans="1:17" s="93" customFormat="1" ht="15.75">
      <c r="A37"/>
      <c r="B37" t="s">
        <v>82</v>
      </c>
      <c r="C37" s="101"/>
      <c r="D37"/>
      <c r="E37" s="32">
        <v>168</v>
      </c>
      <c r="F37" s="32"/>
      <c r="G37" s="32"/>
      <c r="H37" s="32"/>
      <c r="I37"/>
      <c r="J37" s="32">
        <f>+E37+F37+G37+I37</f>
        <v>168</v>
      </c>
      <c r="K37" s="32">
        <v>1</v>
      </c>
      <c r="L37" s="34">
        <f>J37/K37</f>
        <v>168</v>
      </c>
      <c r="M37" s="136">
        <f>+J36+J37</f>
        <v>638</v>
      </c>
      <c r="N37" s="119">
        <f>+M37/4</f>
        <v>159.5</v>
      </c>
      <c r="O37" s="36">
        <v>1</v>
      </c>
      <c r="P37" s="95"/>
      <c r="Q37" s="95"/>
    </row>
    <row r="38" spans="1:18" s="93" customFormat="1" ht="15">
      <c r="A38"/>
      <c r="B38"/>
      <c r="C38"/>
      <c r="D38"/>
      <c r="E38" s="32"/>
      <c r="F38" s="32"/>
      <c r="G38" s="32"/>
      <c r="H38" s="32"/>
      <c r="I38" s="32"/>
      <c r="J38" s="32"/>
      <c r="K38" s="32"/>
      <c r="L38"/>
      <c r="M38"/>
      <c r="N38"/>
      <c r="O38"/>
      <c r="P38"/>
      <c r="Q38" s="95"/>
      <c r="R38" s="95"/>
    </row>
    <row r="39" spans="1:18" s="93" customFormat="1" ht="17.25">
      <c r="A39" s="36">
        <v>1</v>
      </c>
      <c r="B39" s="39" t="s">
        <v>68</v>
      </c>
      <c r="C39" s="33">
        <v>43072</v>
      </c>
      <c r="D39" s="114">
        <v>12</v>
      </c>
      <c r="E39" s="32">
        <v>159</v>
      </c>
      <c r="F39" s="32">
        <v>153</v>
      </c>
      <c r="G39" s="32">
        <v>205</v>
      </c>
      <c r="H39" s="32"/>
      <c r="I39" s="32"/>
      <c r="J39" s="32">
        <f>+E39+F39+G39+I39</f>
        <v>517</v>
      </c>
      <c r="K39" s="32">
        <v>3</v>
      </c>
      <c r="L39" s="34">
        <f>J39/K39</f>
        <v>172.33333333333334</v>
      </c>
      <c r="M39"/>
      <c r="N39"/>
      <c r="O39"/>
      <c r="P39"/>
      <c r="Q39" s="95"/>
      <c r="R39" s="95"/>
    </row>
    <row r="40" spans="1:18" s="93" customFormat="1" ht="17.25">
      <c r="A40"/>
      <c r="B40" t="s">
        <v>83</v>
      </c>
      <c r="C40"/>
      <c r="D40" s="114">
        <v>5</v>
      </c>
      <c r="E40" s="32">
        <v>159</v>
      </c>
      <c r="F40" s="32">
        <v>197</v>
      </c>
      <c r="G40" s="32">
        <v>145</v>
      </c>
      <c r="H40" s="32"/>
      <c r="I40" s="32"/>
      <c r="J40" s="32">
        <f>+E40+F40+G40+I40</f>
        <v>501</v>
      </c>
      <c r="K40" s="32">
        <v>3</v>
      </c>
      <c r="L40" s="34">
        <f>J40/K40</f>
        <v>167</v>
      </c>
      <c r="M40" s="134">
        <f>+J40+J39</f>
        <v>1018</v>
      </c>
      <c r="N40" s="132">
        <f>+M40/6</f>
        <v>169.66666666666666</v>
      </c>
      <c r="O40"/>
      <c r="P40"/>
      <c r="Q40" s="95"/>
      <c r="R40" s="95"/>
    </row>
    <row r="41" spans="1:18" s="93" customFormat="1" ht="17.25">
      <c r="A41"/>
      <c r="B41"/>
      <c r="C41"/>
      <c r="D41" s="114">
        <v>11</v>
      </c>
      <c r="E41" s="32">
        <v>182</v>
      </c>
      <c r="F41" s="32">
        <v>176</v>
      </c>
      <c r="G41" s="32">
        <v>177</v>
      </c>
      <c r="H41" s="32"/>
      <c r="I41" s="32"/>
      <c r="J41" s="32">
        <f>+E41+F41+G41+I41</f>
        <v>535</v>
      </c>
      <c r="K41" s="32">
        <v>3</v>
      </c>
      <c r="L41" s="34">
        <f>J41/K41</f>
        <v>178.33333333333334</v>
      </c>
      <c r="M41"/>
      <c r="N41"/>
      <c r="O41"/>
      <c r="P41"/>
      <c r="Q41" s="95"/>
      <c r="R41" s="95"/>
    </row>
    <row r="42" spans="1:18" s="93" customFormat="1" ht="17.25">
      <c r="A42"/>
      <c r="B42"/>
      <c r="C42"/>
      <c r="D42" s="114">
        <v>9</v>
      </c>
      <c r="E42" s="32">
        <v>175</v>
      </c>
      <c r="F42" s="32">
        <v>193</v>
      </c>
      <c r="G42" s="32">
        <v>187</v>
      </c>
      <c r="H42" s="32"/>
      <c r="I42" s="32"/>
      <c r="J42" s="32">
        <f>+E42+F42+G42+I42</f>
        <v>555</v>
      </c>
      <c r="K42" s="32">
        <v>3</v>
      </c>
      <c r="L42" s="34">
        <f>J42/K42</f>
        <v>185</v>
      </c>
      <c r="M42"/>
      <c r="N42"/>
      <c r="O42"/>
      <c r="P42"/>
      <c r="Q42" s="95"/>
      <c r="R42" s="95"/>
    </row>
    <row r="43" spans="1:18" s="93" customFormat="1" ht="15">
      <c r="A43"/>
      <c r="B43"/>
      <c r="C43"/>
      <c r="D43"/>
      <c r="E43" s="32"/>
      <c r="F43" s="32"/>
      <c r="G43" s="32"/>
      <c r="H43" s="32"/>
      <c r="I43" s="32"/>
      <c r="J43" s="32"/>
      <c r="K43" s="32"/>
      <c r="L43"/>
      <c r="M43" s="136">
        <f>+J42+J41+M40</f>
        <v>2108</v>
      </c>
      <c r="N43" s="119">
        <f>+M43/12</f>
        <v>175.66666666666666</v>
      </c>
      <c r="O43"/>
      <c r="P43"/>
      <c r="Q43" s="95"/>
      <c r="R43" s="95"/>
    </row>
    <row r="44" spans="1:18" s="93" customFormat="1" ht="15">
      <c r="A44"/>
      <c r="B44"/>
      <c r="C44"/>
      <c r="D44"/>
      <c r="E44" s="32"/>
      <c r="F44" s="32"/>
      <c r="G44" s="32"/>
      <c r="H44" s="32"/>
      <c r="I44" s="32"/>
      <c r="J44" s="32"/>
      <c r="K44" s="32"/>
      <c r="L44"/>
      <c r="M44"/>
      <c r="N44"/>
      <c r="O44"/>
      <c r="P44"/>
      <c r="Q44" s="95"/>
      <c r="R44" s="95"/>
    </row>
    <row r="45" spans="1:18" s="93" customFormat="1" ht="15">
      <c r="A45"/>
      <c r="B45"/>
      <c r="C45"/>
      <c r="D45"/>
      <c r="E45" s="32"/>
      <c r="F45" s="32"/>
      <c r="G45" s="32"/>
      <c r="H45" s="32"/>
      <c r="I45" s="32"/>
      <c r="J45" s="32"/>
      <c r="K45" s="32"/>
      <c r="L45"/>
      <c r="M45"/>
      <c r="N45"/>
      <c r="O45"/>
      <c r="P45"/>
      <c r="Q45" s="95"/>
      <c r="R45" s="95"/>
    </row>
    <row r="46" spans="1:18" s="93" customFormat="1" ht="15">
      <c r="A46"/>
      <c r="B46"/>
      <c r="C46"/>
      <c r="D46"/>
      <c r="E46" s="32"/>
      <c r="F46" s="32"/>
      <c r="G46" s="32"/>
      <c r="H46" s="32"/>
      <c r="I46" s="32"/>
      <c r="J46" s="32"/>
      <c r="K46" s="32"/>
      <c r="L46"/>
      <c r="M46"/>
      <c r="N46"/>
      <c r="O46"/>
      <c r="P46"/>
      <c r="Q46" s="95"/>
      <c r="R46" s="95"/>
    </row>
    <row r="47" spans="1:18" s="93" customFormat="1" ht="15">
      <c r="A47"/>
      <c r="B47"/>
      <c r="C47"/>
      <c r="D47"/>
      <c r="E47" s="32"/>
      <c r="F47" s="32"/>
      <c r="G47" s="32"/>
      <c r="H47" s="32"/>
      <c r="I47" s="32"/>
      <c r="J47" s="32"/>
      <c r="K47" s="32"/>
      <c r="L47"/>
      <c r="M47"/>
      <c r="N47"/>
      <c r="O47"/>
      <c r="P47"/>
      <c r="Q47" s="95"/>
      <c r="R47" s="95"/>
    </row>
    <row r="48" spans="1:18" s="93" customFormat="1" ht="15">
      <c r="A48"/>
      <c r="B48"/>
      <c r="C48"/>
      <c r="D48"/>
      <c r="E48" s="32"/>
      <c r="F48" s="32"/>
      <c r="G48" s="32"/>
      <c r="H48" s="32"/>
      <c r="I48" s="32"/>
      <c r="J48" s="32"/>
      <c r="K48" s="32"/>
      <c r="L48"/>
      <c r="M48"/>
      <c r="N48"/>
      <c r="O48"/>
      <c r="P48"/>
      <c r="Q48" s="95"/>
      <c r="R48" s="95"/>
    </row>
    <row r="49" spans="1:18" s="93" customFormat="1" ht="15">
      <c r="A49"/>
      <c r="B49"/>
      <c r="C49"/>
      <c r="D49"/>
      <c r="E49" s="32"/>
      <c r="F49" s="32"/>
      <c r="G49" s="32"/>
      <c r="H49" s="32"/>
      <c r="I49" s="32"/>
      <c r="J49" s="32"/>
      <c r="K49" s="32"/>
      <c r="L49"/>
      <c r="M49"/>
      <c r="N49"/>
      <c r="O49"/>
      <c r="P49"/>
      <c r="Q49" s="95"/>
      <c r="R49" s="95"/>
    </row>
    <row r="50" spans="1:18" s="93" customFormat="1" ht="15">
      <c r="A50"/>
      <c r="B50"/>
      <c r="C50"/>
      <c r="D50"/>
      <c r="E50" s="32"/>
      <c r="F50" s="32"/>
      <c r="G50" s="32"/>
      <c r="H50" s="32"/>
      <c r="I50" s="32"/>
      <c r="J50" s="32"/>
      <c r="K50" s="32"/>
      <c r="L50"/>
      <c r="M50"/>
      <c r="N50"/>
      <c r="O50"/>
      <c r="P50"/>
      <c r="Q50" s="95"/>
      <c r="R50" s="95"/>
    </row>
    <row r="51" spans="1:18" s="93" customFormat="1" ht="15">
      <c r="A51"/>
      <c r="B51"/>
      <c r="C51"/>
      <c r="D51" s="105"/>
      <c r="E51" s="32"/>
      <c r="F51" s="32"/>
      <c r="G51" s="32"/>
      <c r="H51" s="32"/>
      <c r="I51" s="32"/>
      <c r="J51" s="32"/>
      <c r="K51" s="32"/>
      <c r="L51"/>
      <c r="M51"/>
      <c r="N51" s="2"/>
      <c r="O51"/>
      <c r="P51"/>
      <c r="Q51" s="95"/>
      <c r="R51" s="95"/>
    </row>
    <row r="52" spans="1:18" s="93" customFormat="1" ht="18">
      <c r="A52"/>
      <c r="B52"/>
      <c r="C52"/>
      <c r="D52"/>
      <c r="E52" s="32"/>
      <c r="F52" s="32"/>
      <c r="G52" s="32"/>
      <c r="H52" s="32"/>
      <c r="I52" s="32"/>
      <c r="J52" s="21"/>
      <c r="K52" s="21"/>
      <c r="L52" s="21"/>
      <c r="M52" s="1"/>
      <c r="N52" s="2"/>
      <c r="O52" s="2"/>
      <c r="P52"/>
      <c r="Q52" s="95"/>
      <c r="R52" s="95"/>
    </row>
    <row r="53" spans="1:18" s="93" customFormat="1" ht="18">
      <c r="A53" s="23">
        <f>SUM(A3:A51)</f>
        <v>6</v>
      </c>
      <c r="B53" s="24"/>
      <c r="C53" s="23" t="s">
        <v>4</v>
      </c>
      <c r="D53" s="23"/>
      <c r="E53" s="23"/>
      <c r="F53" s="23"/>
      <c r="G53" s="23"/>
      <c r="H53" s="23"/>
      <c r="I53" s="23"/>
      <c r="J53" s="23">
        <f>SUM(J3:J51)</f>
        <v>15648</v>
      </c>
      <c r="K53" s="23">
        <f>SUM(K3:K51)</f>
        <v>86</v>
      </c>
      <c r="L53" s="27">
        <f>J53/K53</f>
        <v>181.95348837209303</v>
      </c>
      <c r="M53" s="1"/>
      <c r="N53" s="2"/>
      <c r="O53" s="23">
        <f>SUM(O10:O51)</f>
        <v>5</v>
      </c>
      <c r="P53"/>
      <c r="Q53" s="95"/>
      <c r="R53" s="95"/>
    </row>
    <row r="54" spans="1:18" s="93" customFormat="1" ht="18">
      <c r="A54" s="23"/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/>
      <c r="Q54" s="95"/>
      <c r="R54" s="95"/>
    </row>
    <row r="55" spans="1:18" s="93" customFormat="1" ht="18">
      <c r="A55" s="23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/>
      <c r="Q55" s="95"/>
      <c r="R55" s="95"/>
    </row>
    <row r="56" spans="1:18" s="93" customFormat="1" ht="18">
      <c r="A56" s="23"/>
      <c r="B56" s="2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/>
      <c r="Q56" s="95"/>
      <c r="R56" s="95"/>
    </row>
    <row r="57" spans="1:18" s="93" customFormat="1" ht="18">
      <c r="A57" s="23"/>
      <c r="B57" s="2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/>
      <c r="Q57" s="95"/>
      <c r="R57" s="95"/>
    </row>
    <row r="58" spans="1:18" s="93" customFormat="1" ht="18">
      <c r="A58" s="23"/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/>
      <c r="Q58" s="95"/>
      <c r="R58" s="95"/>
    </row>
    <row r="59" spans="1:18" s="93" customFormat="1" ht="18">
      <c r="A59" s="23"/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23"/>
      <c r="P59"/>
      <c r="Q59" s="95"/>
      <c r="R59" s="95"/>
    </row>
    <row r="60" spans="1:18" s="93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23"/>
      <c r="P60"/>
      <c r="Q60" s="95"/>
      <c r="R60" s="95"/>
    </row>
    <row r="61" spans="1:18" s="93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2"/>
      <c r="O61" s="23"/>
      <c r="P61"/>
      <c r="Q61" s="95"/>
      <c r="R61" s="95"/>
    </row>
    <row r="62" spans="1:18" s="93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2"/>
      <c r="O62" s="23"/>
      <c r="P62"/>
      <c r="Q62" s="95"/>
      <c r="R62" s="95"/>
    </row>
    <row r="63" spans="1:18" s="93" customFormat="1" ht="18">
      <c r="A63" s="23"/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2"/>
      <c r="O63" s="23"/>
      <c r="P63"/>
      <c r="Q63" s="95"/>
      <c r="R63" s="95"/>
    </row>
    <row r="64" spans="1:18" s="93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2"/>
      <c r="O64" s="23"/>
      <c r="P64"/>
      <c r="Q64" s="95"/>
      <c r="R64" s="95"/>
    </row>
    <row r="65" spans="1:18" s="93" customFormat="1" ht="18">
      <c r="A65" s="23"/>
      <c r="B65" s="2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2"/>
      <c r="O65" s="23"/>
      <c r="P65"/>
      <c r="Q65" s="95"/>
      <c r="R65" s="95"/>
    </row>
    <row r="66" spans="1:18" s="93" customFormat="1" ht="18">
      <c r="A66" s="23"/>
      <c r="B66" s="2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"/>
      <c r="N66" s="2"/>
      <c r="O66" s="23"/>
      <c r="P66"/>
      <c r="Q66" s="95"/>
      <c r="R66" s="95"/>
    </row>
    <row r="67" spans="1:18" s="93" customFormat="1" ht="18">
      <c r="A67" s="23"/>
      <c r="B67" s="2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2"/>
      <c r="O67" s="23"/>
      <c r="P67"/>
      <c r="Q67" s="95"/>
      <c r="R67" s="95"/>
    </row>
    <row r="68" spans="1:18" s="93" customFormat="1" ht="18">
      <c r="A68" s="23"/>
      <c r="B68" s="2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1"/>
      <c r="N68" s="2"/>
      <c r="O68" s="23"/>
      <c r="P68"/>
      <c r="Q68" s="95"/>
      <c r="R68" s="95"/>
    </row>
    <row r="69" spans="1:18" s="93" customFormat="1" ht="18">
      <c r="A69" s="23"/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1"/>
      <c r="N69" s="2"/>
      <c r="O69" s="23"/>
      <c r="P69"/>
      <c r="Q69" s="95"/>
      <c r="R69" s="95"/>
    </row>
    <row r="70" spans="1:18" s="93" customFormat="1" ht="18">
      <c r="A70" s="23"/>
      <c r="B70" s="2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"/>
      <c r="N70" s="2"/>
      <c r="O70" s="23"/>
      <c r="P70"/>
      <c r="Q70" s="95"/>
      <c r="R70" s="95"/>
    </row>
    <row r="71" spans="1:18" s="93" customFormat="1" ht="18">
      <c r="A71" s="23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"/>
      <c r="N71" s="2"/>
      <c r="O71" s="23"/>
      <c r="P71"/>
      <c r="Q71" s="95"/>
      <c r="R71" s="95"/>
    </row>
    <row r="72" spans="1:18" s="93" customFormat="1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"/>
      <c r="N72" s="2"/>
      <c r="O72" s="23"/>
      <c r="P72"/>
      <c r="Q72" s="95"/>
      <c r="R72" s="95"/>
    </row>
    <row r="73" spans="1:18" s="93" customFormat="1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"/>
      <c r="N73" s="2"/>
      <c r="O73" s="23"/>
      <c r="P73"/>
      <c r="Q73" s="95"/>
      <c r="R73" s="95"/>
    </row>
    <row r="74" spans="1:18" s="93" customFormat="1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"/>
      <c r="N74" s="2"/>
      <c r="O74" s="23"/>
      <c r="P74"/>
      <c r="Q74" s="95"/>
      <c r="R74" s="95"/>
    </row>
    <row r="75" spans="1:18" s="93" customFormat="1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"/>
      <c r="N75" s="2"/>
      <c r="O75" s="23"/>
      <c r="P75"/>
      <c r="Q75" s="95"/>
      <c r="R75" s="95"/>
    </row>
    <row r="76" spans="1:18" s="93" customFormat="1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"/>
      <c r="N76" s="2"/>
      <c r="O76" s="23"/>
      <c r="P76"/>
      <c r="Q76" s="95"/>
      <c r="R76" s="95"/>
    </row>
    <row r="77" spans="1:18" s="93" customFormat="1" ht="18">
      <c r="A77" s="23"/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"/>
      <c r="N77" s="2"/>
      <c r="O77" s="23"/>
      <c r="P77"/>
      <c r="Q77" s="95"/>
      <c r="R77" s="95"/>
    </row>
    <row r="78" spans="1:18" s="93" customFormat="1" ht="18">
      <c r="A78" s="23"/>
      <c r="B78" s="2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"/>
      <c r="N78" s="2"/>
      <c r="O78" s="23"/>
      <c r="P78"/>
      <c r="Q78" s="95"/>
      <c r="R78" s="95"/>
    </row>
    <row r="79" spans="1:18" s="93" customFormat="1" ht="18">
      <c r="A79" s="23"/>
      <c r="B79" s="2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"/>
      <c r="N79" s="2"/>
      <c r="O79" s="23"/>
      <c r="P79" s="36"/>
      <c r="Q79" s="95"/>
      <c r="R79" s="95"/>
    </row>
    <row r="80" spans="1:18" s="93" customFormat="1" ht="18">
      <c r="A80" s="23"/>
      <c r="B80" s="2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"/>
      <c r="N80" s="2"/>
      <c r="O80" s="17"/>
      <c r="P80" s="36"/>
      <c r="Q80" s="95"/>
      <c r="R80" s="95"/>
    </row>
    <row r="81" spans="1:18" s="93" customFormat="1" ht="18">
      <c r="A81" s="23"/>
      <c r="B81" s="24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2"/>
      <c r="O81" s="17"/>
      <c r="P81" s="36"/>
      <c r="Q81" s="95"/>
      <c r="R81" s="95"/>
    </row>
    <row r="82" spans="1:18" s="93" customFormat="1" ht="18">
      <c r="A82" s="23"/>
      <c r="B82" s="24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"/>
      <c r="N82" s="2"/>
      <c r="O82" s="17"/>
      <c r="P82" s="36"/>
      <c r="Q82" s="95"/>
      <c r="R82" s="95"/>
    </row>
    <row r="83" spans="1:18" s="93" customFormat="1" ht="18">
      <c r="A83" s="23"/>
      <c r="B83" s="24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1"/>
      <c r="N83" s="2"/>
      <c r="O83" s="17"/>
      <c r="P83" s="36"/>
      <c r="Q83" s="95"/>
      <c r="R83" s="95"/>
    </row>
    <row r="84" spans="1:18" s="93" customFormat="1" ht="18">
      <c r="A84" s="23"/>
      <c r="B84" s="24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1"/>
      <c r="N84" s="2"/>
      <c r="O84" s="17"/>
      <c r="P84" s="36"/>
      <c r="Q84" s="95"/>
      <c r="R84" s="95"/>
    </row>
    <row r="85" spans="1:18" s="93" customFormat="1" ht="18">
      <c r="A85" s="23"/>
      <c r="B85" s="2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1"/>
      <c r="N85" s="57"/>
      <c r="O85" s="17"/>
      <c r="P85" s="36"/>
      <c r="Q85" s="95"/>
      <c r="R85" s="95"/>
    </row>
    <row r="86" spans="1:19" s="93" customFormat="1" ht="18">
      <c r="A86" s="23"/>
      <c r="B86" s="2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"/>
      <c r="N86" s="57"/>
      <c r="O86" s="17"/>
      <c r="P86" s="36"/>
      <c r="Q86" s="36"/>
      <c r="R86" s="95"/>
      <c r="S86" s="95"/>
    </row>
    <row r="87" spans="1:19" s="93" customFormat="1" ht="18">
      <c r="A87" s="23"/>
      <c r="B87" s="2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1"/>
      <c r="N87" s="57"/>
      <c r="O87" s="17"/>
      <c r="P87" s="36"/>
      <c r="Q87" s="36"/>
      <c r="R87" s="95"/>
      <c r="S87" s="95"/>
    </row>
    <row r="88" spans="1:19" s="93" customFormat="1" ht="18">
      <c r="A88" s="23"/>
      <c r="B88" s="2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1"/>
      <c r="N88" s="57"/>
      <c r="O88" s="17"/>
      <c r="P88" s="36"/>
      <c r="Q88" s="36"/>
      <c r="R88" s="95"/>
      <c r="S88" s="95"/>
    </row>
    <row r="89" spans="1:18" s="93" customFormat="1" ht="18">
      <c r="A89" s="23"/>
      <c r="B89" s="24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57"/>
      <c r="O89" s="17"/>
      <c r="P89" s="36"/>
      <c r="Q89" s="95"/>
      <c r="R89" s="95"/>
    </row>
    <row r="90" spans="1:18" s="93" customFormat="1" ht="18">
      <c r="A90" s="23"/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1"/>
      <c r="N90" s="57"/>
      <c r="O90" s="17"/>
      <c r="P90" s="36"/>
      <c r="Q90" s="95"/>
      <c r="R90" s="95"/>
    </row>
    <row r="91" spans="1:18" s="93" customFormat="1" ht="18">
      <c r="A91" s="23"/>
      <c r="B91" s="24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"/>
      <c r="N91" s="57"/>
      <c r="O91" s="17"/>
      <c r="P91"/>
      <c r="Q91" s="95"/>
      <c r="R91" s="95"/>
    </row>
    <row r="92" spans="1:18" s="93" customFormat="1" ht="18">
      <c r="A92" s="23"/>
      <c r="B92" s="24"/>
      <c r="C92" s="21"/>
      <c r="D92" s="21"/>
      <c r="E92" s="21"/>
      <c r="F92" s="21"/>
      <c r="G92" s="21"/>
      <c r="H92" s="21"/>
      <c r="I92" s="21"/>
      <c r="J92" s="21"/>
      <c r="K92" s="21"/>
      <c r="L92" s="19"/>
      <c r="M92" s="60"/>
      <c r="N92" s="57"/>
      <c r="O92" s="17"/>
      <c r="P92"/>
      <c r="Q92" s="95"/>
      <c r="R92" s="95"/>
    </row>
    <row r="93" spans="1:18" s="93" customFormat="1" ht="18">
      <c r="A93" s="23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19"/>
      <c r="M93" s="60"/>
      <c r="N93" s="57"/>
      <c r="O93" s="17"/>
      <c r="P93" s="23"/>
      <c r="Q93" s="95"/>
      <c r="R93" s="95"/>
    </row>
    <row r="94" spans="1:18" s="93" customFormat="1" ht="18">
      <c r="A94" s="23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19"/>
      <c r="M94" s="60"/>
      <c r="N94" s="57"/>
      <c r="O94" s="17"/>
      <c r="P94" s="36"/>
      <c r="Q94" s="95"/>
      <c r="R94" s="95"/>
    </row>
    <row r="95" spans="1:18" s="93" customFormat="1" ht="18">
      <c r="A95" s="23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19"/>
      <c r="M95" s="60"/>
      <c r="N95" s="57"/>
      <c r="O95" s="17"/>
      <c r="P95" s="36"/>
      <c r="Q95" s="95"/>
      <c r="R95" s="95"/>
    </row>
    <row r="96" spans="1:18" s="93" customFormat="1" ht="18">
      <c r="A96" s="23"/>
      <c r="B96" s="24"/>
      <c r="C96" s="21"/>
      <c r="D96" s="21"/>
      <c r="E96" s="21"/>
      <c r="F96" s="21"/>
      <c r="G96" s="21"/>
      <c r="H96" s="21"/>
      <c r="I96" s="21"/>
      <c r="J96" s="21"/>
      <c r="K96" s="21"/>
      <c r="L96" s="19"/>
      <c r="M96" s="60"/>
      <c r="N96" s="57"/>
      <c r="O96" s="17"/>
      <c r="P96" s="36"/>
      <c r="Q96" s="95"/>
      <c r="R96" s="95"/>
    </row>
    <row r="97" spans="1:18" s="24" customFormat="1" ht="18">
      <c r="A97" s="17"/>
      <c r="C97" s="21"/>
      <c r="D97" s="21"/>
      <c r="E97" s="21"/>
      <c r="F97" s="21"/>
      <c r="G97" s="21"/>
      <c r="H97" s="21"/>
      <c r="I97" s="21"/>
      <c r="J97" s="21"/>
      <c r="K97" s="21"/>
      <c r="L97" s="19"/>
      <c r="M97" s="60"/>
      <c r="N97" s="57"/>
      <c r="O97" s="17"/>
      <c r="P97" s="36"/>
      <c r="Q97" s="21"/>
      <c r="R97" s="21"/>
    </row>
    <row r="98" spans="1:18" s="24" customFormat="1" ht="18">
      <c r="A98" s="17"/>
      <c r="C98" s="21"/>
      <c r="D98" s="21"/>
      <c r="E98" s="21"/>
      <c r="F98" s="21"/>
      <c r="G98" s="21"/>
      <c r="H98" s="21"/>
      <c r="I98" s="21"/>
      <c r="J98" s="19"/>
      <c r="K98" s="19"/>
      <c r="L98" s="19"/>
      <c r="M98" s="60"/>
      <c r="N98" s="57"/>
      <c r="O98" s="17"/>
      <c r="P98" s="36"/>
      <c r="Q98" s="21"/>
      <c r="R98" s="21"/>
    </row>
    <row r="99" spans="1:18" s="24" customFormat="1" ht="18">
      <c r="A99" s="17"/>
      <c r="C99" s="21"/>
      <c r="D99" s="21"/>
      <c r="E99" s="21"/>
      <c r="F99" s="21"/>
      <c r="G99" s="21"/>
      <c r="H99" s="21"/>
      <c r="I99" s="21"/>
      <c r="J99" s="19"/>
      <c r="K99" s="19"/>
      <c r="L99" s="19"/>
      <c r="M99" s="60"/>
      <c r="N99" s="57"/>
      <c r="O99" s="17"/>
      <c r="P99" s="36"/>
      <c r="Q99" s="21"/>
      <c r="R99" s="21"/>
    </row>
    <row r="100" spans="1:18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36"/>
      <c r="Q100" s="21"/>
      <c r="R100" s="21"/>
    </row>
    <row r="101" spans="1:18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/>
      <c r="Q101" s="21"/>
      <c r="R101" s="21"/>
    </row>
    <row r="102" spans="1:18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23"/>
      <c r="Q102" s="21"/>
      <c r="R102" s="21"/>
    </row>
    <row r="103" spans="1:18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23"/>
      <c r="Q103" s="21"/>
      <c r="R103" s="21"/>
    </row>
    <row r="104" spans="1:18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23"/>
      <c r="Q104" s="21"/>
      <c r="R104" s="21"/>
    </row>
    <row r="105" spans="1:18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23"/>
      <c r="Q105" s="21"/>
      <c r="R105" s="21"/>
    </row>
    <row r="106" spans="1:18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23"/>
      <c r="Q106" s="21"/>
      <c r="R106" s="21"/>
    </row>
    <row r="107" spans="1:18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23"/>
      <c r="Q107" s="21"/>
      <c r="R107" s="21"/>
    </row>
    <row r="108" spans="1:19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23"/>
      <c r="Q108"/>
      <c r="R108" s="21"/>
      <c r="S108" s="21"/>
    </row>
    <row r="109" spans="1:19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23"/>
      <c r="Q109"/>
      <c r="R109" s="21"/>
      <c r="S109" s="21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23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23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/>
      <c r="Q114" s="21"/>
      <c r="R114" s="21"/>
    </row>
    <row r="115" spans="1:18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/>
      <c r="Q115" s="21"/>
      <c r="R115" s="21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/>
      <c r="Q116" s="21"/>
      <c r="R116" s="21"/>
    </row>
    <row r="117" spans="1:18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/>
      <c r="Q117" s="21"/>
      <c r="R117" s="21"/>
    </row>
    <row r="118" spans="1:18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/>
      <c r="Q118" s="21"/>
      <c r="R118" s="21"/>
    </row>
    <row r="119" spans="1:19" s="24" customFormat="1" ht="18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60"/>
      <c r="N119" s="57"/>
      <c r="O119" s="17"/>
      <c r="P119"/>
      <c r="Q119"/>
      <c r="R119" s="21"/>
      <c r="S119" s="21"/>
    </row>
    <row r="120" spans="1:19" s="24" customFormat="1" ht="18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  <c r="N120" s="57"/>
      <c r="O120" s="17"/>
      <c r="P120"/>
      <c r="Q120"/>
      <c r="R120" s="21"/>
      <c r="S120" s="21"/>
    </row>
    <row r="121" spans="1:19" s="24" customFormat="1" ht="18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60"/>
      <c r="N121" s="57"/>
      <c r="O121" s="17"/>
      <c r="P121"/>
      <c r="Q121"/>
      <c r="R121" s="21"/>
      <c r="S121" s="21"/>
    </row>
    <row r="122" spans="1:19" s="24" customFormat="1" ht="18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60"/>
      <c r="N122" s="57"/>
      <c r="O122" s="17"/>
      <c r="P122"/>
      <c r="Q122"/>
      <c r="R122" s="21"/>
      <c r="S122" s="21"/>
    </row>
    <row r="123" spans="1:19" s="24" customFormat="1" ht="18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60"/>
      <c r="N123" s="57"/>
      <c r="O123" s="17"/>
      <c r="P123"/>
      <c r="Q123"/>
      <c r="R123" s="21"/>
      <c r="S123" s="21"/>
    </row>
    <row r="124" spans="1:19" s="24" customFormat="1" ht="18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60"/>
      <c r="N124" s="57"/>
      <c r="O124" s="17"/>
      <c r="P124"/>
      <c r="Q124"/>
      <c r="R124" s="21"/>
      <c r="S124" s="21"/>
    </row>
    <row r="125" spans="1:19" s="24" customFormat="1" ht="18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60"/>
      <c r="N125" s="57"/>
      <c r="O125" s="17"/>
      <c r="P125"/>
      <c r="Q125"/>
      <c r="R125" s="21"/>
      <c r="S125" s="21"/>
    </row>
    <row r="126" spans="1:19" s="24" customFormat="1" ht="18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60"/>
      <c r="N126" s="57"/>
      <c r="O126" s="17"/>
      <c r="P126"/>
      <c r="Q126"/>
      <c r="R126" s="21"/>
      <c r="S126" s="21"/>
    </row>
    <row r="127" spans="1:19" s="24" customFormat="1" ht="18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60"/>
      <c r="N127" s="57"/>
      <c r="O127" s="17"/>
      <c r="P127"/>
      <c r="Q127"/>
      <c r="R127" s="21"/>
      <c r="S127" s="21"/>
    </row>
    <row r="128" spans="1:19" s="24" customFormat="1" ht="18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60"/>
      <c r="N128" s="57"/>
      <c r="O128" s="17"/>
      <c r="P128"/>
      <c r="Q128"/>
      <c r="R128" s="21"/>
      <c r="S128" s="21"/>
    </row>
    <row r="129" spans="1:19" s="24" customFormat="1" ht="18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60"/>
      <c r="N129" s="57"/>
      <c r="O129" s="17"/>
      <c r="P129"/>
      <c r="Q129"/>
      <c r="R129" s="21"/>
      <c r="S129" s="21"/>
    </row>
    <row r="130" spans="1:19" s="24" customFormat="1" ht="18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60"/>
      <c r="N130" s="57"/>
      <c r="O130" s="17"/>
      <c r="P130"/>
      <c r="Q130"/>
      <c r="R130" s="21"/>
      <c r="S130" s="21"/>
    </row>
    <row r="131" spans="1:19" s="24" customFormat="1" ht="18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60"/>
      <c r="N131" s="57"/>
      <c r="O131" s="17"/>
      <c r="P131"/>
      <c r="Q131"/>
      <c r="R131" s="21"/>
      <c r="S131" s="21"/>
    </row>
    <row r="132" spans="1:19" s="24" customFormat="1" ht="18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60"/>
      <c r="N132" s="57"/>
      <c r="O132" s="17"/>
      <c r="P132"/>
      <c r="Q132"/>
      <c r="R132" s="21"/>
      <c r="S132" s="21"/>
    </row>
    <row r="133" spans="1:19" s="24" customFormat="1" ht="18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60"/>
      <c r="N133" s="57"/>
      <c r="O133" s="17"/>
      <c r="P133"/>
      <c r="Q133"/>
      <c r="R133" s="21"/>
      <c r="S133" s="21"/>
    </row>
    <row r="134" spans="1:19" s="24" customFormat="1" ht="18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60"/>
      <c r="N134" s="57"/>
      <c r="O134" s="17"/>
      <c r="P134"/>
      <c r="Q134"/>
      <c r="R134" s="21"/>
      <c r="S134" s="21"/>
    </row>
    <row r="135" spans="1:19" s="24" customFormat="1" ht="18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60"/>
      <c r="N135" s="57"/>
      <c r="O135" s="17"/>
      <c r="P135"/>
      <c r="Q135"/>
      <c r="R135" s="21"/>
      <c r="S135" s="21"/>
    </row>
    <row r="136" spans="1:19" s="24" customFormat="1" ht="18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  <c r="N136" s="57"/>
      <c r="O136" s="17"/>
      <c r="P136"/>
      <c r="Q136"/>
      <c r="R136" s="21"/>
      <c r="S136" s="21"/>
    </row>
    <row r="137" spans="1:19" s="24" customFormat="1" ht="18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60"/>
      <c r="N137" s="57"/>
      <c r="O137" s="17"/>
      <c r="P137"/>
      <c r="Q137"/>
      <c r="R137" s="21"/>
      <c r="S137" s="21"/>
    </row>
    <row r="138" spans="1:19" s="24" customFormat="1" ht="18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60"/>
      <c r="N138" s="57"/>
      <c r="O138" s="17"/>
      <c r="P138"/>
      <c r="Q138"/>
      <c r="R138" s="21"/>
      <c r="S138" s="21"/>
    </row>
    <row r="139" spans="1:19" s="24" customFormat="1" ht="18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60"/>
      <c r="N139" s="57"/>
      <c r="O139" s="17"/>
      <c r="P139"/>
      <c r="Q139"/>
      <c r="R139" s="21"/>
      <c r="S139" s="21"/>
    </row>
    <row r="140" spans="1:19" s="24" customFormat="1" ht="18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0"/>
      <c r="N140" s="57"/>
      <c r="O140" s="17"/>
      <c r="P140"/>
      <c r="Q140"/>
      <c r="R140" s="21"/>
      <c r="S140" s="21"/>
    </row>
    <row r="141" spans="1:19" s="24" customFormat="1" ht="18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0"/>
      <c r="N141" s="57"/>
      <c r="O141" s="17"/>
      <c r="P141"/>
      <c r="Q141"/>
      <c r="R141" s="21"/>
      <c r="S141" s="21"/>
    </row>
    <row r="142" spans="1:19" s="24" customFormat="1" ht="18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0"/>
      <c r="N142" s="57"/>
      <c r="O142" s="17"/>
      <c r="P142"/>
      <c r="Q142"/>
      <c r="R142" s="21"/>
      <c r="S142" s="21"/>
    </row>
    <row r="143" spans="1:19" s="24" customFormat="1" ht="18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0"/>
      <c r="N143" s="57"/>
      <c r="O143" s="17"/>
      <c r="P143"/>
      <c r="Q143"/>
      <c r="R143" s="21"/>
      <c r="S143" s="21"/>
    </row>
    <row r="144" spans="1:19" s="24" customFormat="1" ht="18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60"/>
      <c r="N144" s="57"/>
      <c r="O144" s="17"/>
      <c r="P144"/>
      <c r="Q144"/>
      <c r="R144" s="21"/>
      <c r="S144" s="21"/>
    </row>
    <row r="145" spans="1:19" s="24" customFormat="1" ht="18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60"/>
      <c r="N145" s="57"/>
      <c r="O145" s="17"/>
      <c r="P145"/>
      <c r="Q145"/>
      <c r="R145" s="21"/>
      <c r="S145" s="21"/>
    </row>
    <row r="146" spans="1:19" s="24" customFormat="1" ht="18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60"/>
      <c r="N146" s="57"/>
      <c r="O146" s="17"/>
      <c r="P146"/>
      <c r="Q146"/>
      <c r="R146" s="21"/>
      <c r="S146" s="21"/>
    </row>
    <row r="147" spans="1:19" s="24" customFormat="1" ht="18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60"/>
      <c r="N147" s="57"/>
      <c r="O147" s="17"/>
      <c r="P147"/>
      <c r="Q147"/>
      <c r="R147" s="21"/>
      <c r="S147" s="21"/>
    </row>
    <row r="148" spans="1:19" s="24" customFormat="1" ht="18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60"/>
      <c r="N148" s="57"/>
      <c r="O148" s="17"/>
      <c r="P148"/>
      <c r="Q148"/>
      <c r="R148" s="21"/>
      <c r="S148" s="21"/>
    </row>
    <row r="149" spans="1:19" s="24" customFormat="1" ht="18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60"/>
      <c r="N149" s="57"/>
      <c r="O149" s="17"/>
      <c r="P149"/>
      <c r="Q149"/>
      <c r="R149" s="21"/>
      <c r="S149" s="21"/>
    </row>
    <row r="150" spans="1:19" s="24" customFormat="1" ht="18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60"/>
      <c r="N150" s="57"/>
      <c r="O150" s="17"/>
      <c r="P150"/>
      <c r="Q150"/>
      <c r="R150" s="21"/>
      <c r="S150" s="21"/>
    </row>
    <row r="151" spans="1:19" s="24" customFormat="1" ht="18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60"/>
      <c r="N151" s="57"/>
      <c r="O151" s="17"/>
      <c r="P151"/>
      <c r="Q151"/>
      <c r="R151" s="21"/>
      <c r="S151" s="21"/>
    </row>
    <row r="152" spans="1:19" s="24" customFormat="1" ht="18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60"/>
      <c r="N152" s="57"/>
      <c r="O152" s="17"/>
      <c r="P152"/>
      <c r="Q152"/>
      <c r="R152" s="21"/>
      <c r="S152" s="21"/>
    </row>
    <row r="153" spans="1:19" s="24" customFormat="1" ht="18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60"/>
      <c r="N153" s="57"/>
      <c r="O153" s="17"/>
      <c r="P153"/>
      <c r="Q153"/>
      <c r="R153" s="21"/>
      <c r="S153" s="21"/>
    </row>
    <row r="154" spans="1:19" s="24" customFormat="1" ht="18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60"/>
      <c r="N154" s="57"/>
      <c r="O154" s="17"/>
      <c r="P154"/>
      <c r="Q154"/>
      <c r="R154" s="21"/>
      <c r="S154" s="21"/>
    </row>
    <row r="155" spans="1:19" s="24" customFormat="1" ht="18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60"/>
      <c r="N155" s="57"/>
      <c r="O155" s="17"/>
      <c r="P155"/>
      <c r="Q155"/>
      <c r="R155" s="21"/>
      <c r="S155" s="21"/>
    </row>
    <row r="156" spans="1:19" s="24" customFormat="1" ht="18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60"/>
      <c r="N156" s="57"/>
      <c r="O156" s="17"/>
      <c r="P156"/>
      <c r="Q156"/>
      <c r="R156" s="21"/>
      <c r="S156" s="21"/>
    </row>
    <row r="157" spans="1:19" s="24" customFormat="1" ht="18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60"/>
      <c r="N157" s="57"/>
      <c r="O157" s="17"/>
      <c r="P157"/>
      <c r="Q157"/>
      <c r="R157" s="21"/>
      <c r="S157" s="21"/>
    </row>
    <row r="158" spans="1:19" s="24" customFormat="1" ht="18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60"/>
      <c r="N158" s="57"/>
      <c r="O158" s="17"/>
      <c r="P158"/>
      <c r="Q158"/>
      <c r="R158" s="21"/>
      <c r="S158" s="21"/>
    </row>
    <row r="159" spans="1:19" s="24" customFormat="1" ht="18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60"/>
      <c r="N159" s="57"/>
      <c r="O159" s="17"/>
      <c r="P159"/>
      <c r="Q159"/>
      <c r="R159" s="21"/>
      <c r="S159" s="21"/>
    </row>
    <row r="160" spans="1:19" s="24" customFormat="1" ht="18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60"/>
      <c r="N160" s="57"/>
      <c r="O160" s="17"/>
      <c r="P160"/>
      <c r="Q160"/>
      <c r="R160" s="21"/>
      <c r="S160" s="21"/>
    </row>
    <row r="161" spans="1:19" s="24" customFormat="1" ht="18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60"/>
      <c r="N161" s="57"/>
      <c r="O161" s="17"/>
      <c r="P161"/>
      <c r="Q161"/>
      <c r="R161" s="21"/>
      <c r="S161" s="21"/>
    </row>
    <row r="162" spans="1:19" s="24" customFormat="1" ht="18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60"/>
      <c r="N162" s="57"/>
      <c r="O162" s="17"/>
      <c r="P162"/>
      <c r="Q162"/>
      <c r="R162" s="21"/>
      <c r="S162" s="21"/>
    </row>
    <row r="163" spans="1:19" s="24" customFormat="1" ht="18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60"/>
      <c r="N163" s="57"/>
      <c r="O163" s="17"/>
      <c r="P163"/>
      <c r="Q163"/>
      <c r="R163" s="21"/>
      <c r="S163" s="21"/>
    </row>
    <row r="164" spans="1:19" s="24" customFormat="1" ht="18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60"/>
      <c r="N164" s="57"/>
      <c r="O164" s="17"/>
      <c r="P164"/>
      <c r="Q164"/>
      <c r="R164" s="21"/>
      <c r="S164" s="21"/>
    </row>
    <row r="165" spans="1:19" s="24" customFormat="1" ht="18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60"/>
      <c r="N165" s="57"/>
      <c r="O165" s="17"/>
      <c r="P165"/>
      <c r="Q165"/>
      <c r="R165" s="21"/>
      <c r="S165" s="21"/>
    </row>
    <row r="166" spans="1:19" s="24" customFormat="1" ht="18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60"/>
      <c r="N166" s="57"/>
      <c r="O166" s="17"/>
      <c r="P166"/>
      <c r="Q166"/>
      <c r="R166" s="21"/>
      <c r="S166" s="21"/>
    </row>
    <row r="167" spans="1:19" s="24" customFormat="1" ht="18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60"/>
      <c r="N167" s="57"/>
      <c r="O167" s="17"/>
      <c r="P167"/>
      <c r="Q167"/>
      <c r="R167" s="21"/>
      <c r="S167" s="21"/>
    </row>
    <row r="168" spans="1:19" s="24" customFormat="1" ht="18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60"/>
      <c r="N168" s="57"/>
      <c r="O168" s="17"/>
      <c r="P168"/>
      <c r="Q168"/>
      <c r="R168" s="21"/>
      <c r="S168" s="21"/>
    </row>
    <row r="169" spans="1:19" s="24" customFormat="1" ht="18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60"/>
      <c r="N169" s="57"/>
      <c r="O169" s="17"/>
      <c r="P169"/>
      <c r="Q169"/>
      <c r="R169" s="21"/>
      <c r="S169" s="21"/>
    </row>
    <row r="170" spans="1:18" s="24" customFormat="1" ht="18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60"/>
      <c r="N170" s="57"/>
      <c r="O170" s="17"/>
      <c r="P170"/>
      <c r="Q170" s="21"/>
      <c r="R170" s="21"/>
    </row>
    <row r="171" spans="1:18" s="24" customFormat="1" ht="18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60"/>
      <c r="N171" s="57"/>
      <c r="O171" s="17"/>
      <c r="P171"/>
      <c r="Q171" s="21"/>
      <c r="R171" s="21"/>
    </row>
    <row r="172" spans="1:18" s="24" customFormat="1" ht="18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60"/>
      <c r="N172" s="57"/>
      <c r="O172" s="17"/>
      <c r="P172"/>
      <c r="Q172" s="21"/>
      <c r="R172" s="21"/>
    </row>
    <row r="173" spans="1:18" s="24" customFormat="1" ht="18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60"/>
      <c r="N173" s="57"/>
      <c r="O173" s="17"/>
      <c r="P173"/>
      <c r="Q173" s="21"/>
      <c r="R173" s="21"/>
    </row>
    <row r="174" spans="1:18" s="24" customFormat="1" ht="18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60"/>
      <c r="N174" s="57"/>
      <c r="O174" s="17"/>
      <c r="P174"/>
      <c r="Q174" s="21"/>
      <c r="R174" s="21"/>
    </row>
    <row r="175" spans="1:18" s="24" customFormat="1" ht="18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60"/>
      <c r="N175" s="57"/>
      <c r="O175" s="17"/>
      <c r="P175" s="23"/>
      <c r="Q175" s="21"/>
      <c r="R175" s="21"/>
    </row>
    <row r="176" spans="1:19" s="24" customFormat="1" ht="18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60"/>
      <c r="N176" s="57"/>
      <c r="O176" s="17"/>
      <c r="P176" s="23"/>
      <c r="Q176" s="23"/>
      <c r="R176" s="21"/>
      <c r="S176" s="21"/>
    </row>
    <row r="177" spans="1:19" s="24" customFormat="1" ht="18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60"/>
      <c r="N177" s="57"/>
      <c r="O177" s="17"/>
      <c r="P177" s="23"/>
      <c r="Q177" s="23"/>
      <c r="R177" s="21"/>
      <c r="S177" s="21"/>
    </row>
    <row r="178" spans="1:19" s="24" customFormat="1" ht="18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60"/>
      <c r="N178" s="57"/>
      <c r="O178" s="17"/>
      <c r="P178" s="23"/>
      <c r="Q178" s="23"/>
      <c r="R178" s="21"/>
      <c r="S178" s="21"/>
    </row>
    <row r="179" spans="1:19" s="24" customFormat="1" ht="18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60"/>
      <c r="N179" s="57"/>
      <c r="O179" s="17"/>
      <c r="P179" s="23"/>
      <c r="Q179" s="23"/>
      <c r="R179" s="21"/>
      <c r="S179" s="21"/>
    </row>
    <row r="180" spans="1:17" s="26" customFormat="1" ht="18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60"/>
      <c r="N180" s="57"/>
      <c r="O180" s="17"/>
      <c r="P180" s="23"/>
      <c r="Q180" s="23"/>
    </row>
    <row r="181" spans="1:17" s="26" customFormat="1" ht="18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60"/>
      <c r="N181" s="57"/>
      <c r="O181" s="17"/>
      <c r="P181"/>
      <c r="Q181" s="23"/>
    </row>
    <row r="182" spans="1:19" s="24" customFormat="1" ht="18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60"/>
      <c r="N182" s="57"/>
      <c r="O182" s="17"/>
      <c r="P182"/>
      <c r="Q182" s="23"/>
      <c r="R182" s="21"/>
      <c r="S182" s="21"/>
    </row>
    <row r="183" spans="1:19" s="24" customFormat="1" ht="18">
      <c r="A183" s="17"/>
      <c r="B183" s="18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60"/>
      <c r="N183" s="57"/>
      <c r="O183" s="17"/>
      <c r="P183"/>
      <c r="Q183" s="23"/>
      <c r="R183" s="21"/>
      <c r="S183" s="21"/>
    </row>
    <row r="184" spans="1:19" s="24" customFormat="1" ht="18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60"/>
      <c r="N184" s="57"/>
      <c r="O184" s="17"/>
      <c r="P184"/>
      <c r="Q184" s="23"/>
      <c r="R184" s="21"/>
      <c r="S184" s="21"/>
    </row>
    <row r="185" spans="1:19" s="24" customFormat="1" ht="18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60"/>
      <c r="N185" s="57"/>
      <c r="O185" s="17"/>
      <c r="P185" s="23"/>
      <c r="Q185" s="23"/>
      <c r="R185" s="21"/>
      <c r="S185" s="21"/>
    </row>
    <row r="186" spans="1:19" s="24" customFormat="1" ht="18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60"/>
      <c r="N186" s="57"/>
      <c r="O186" s="17"/>
      <c r="P186" s="23"/>
      <c r="Q186" s="23"/>
      <c r="R186" s="21"/>
      <c r="S186" s="21"/>
    </row>
    <row r="187" spans="1:18" s="24" customFormat="1" ht="18">
      <c r="A187" s="17"/>
      <c r="B187" s="18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60"/>
      <c r="N187" s="57"/>
      <c r="O187" s="17"/>
      <c r="P187"/>
      <c r="Q187" s="21"/>
      <c r="R187" s="21"/>
    </row>
    <row r="188" spans="1:18" s="24" customFormat="1" ht="18">
      <c r="A188" s="17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60"/>
      <c r="N188" s="57"/>
      <c r="O188" s="17"/>
      <c r="P188"/>
      <c r="Q188" s="21"/>
      <c r="R188" s="21"/>
    </row>
    <row r="189" spans="1:18" s="24" customFormat="1" ht="18">
      <c r="A189" s="17"/>
      <c r="B189" s="18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60"/>
      <c r="N189" s="57"/>
      <c r="O189" s="17"/>
      <c r="P189"/>
      <c r="Q189" s="21"/>
      <c r="R189" s="21"/>
    </row>
    <row r="190" spans="1:18" s="24" customFormat="1" ht="18">
      <c r="A190" s="17"/>
      <c r="B190" s="18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60"/>
      <c r="N190" s="57"/>
      <c r="O190" s="17"/>
      <c r="P190"/>
      <c r="Q190" s="21"/>
      <c r="R190" s="21"/>
    </row>
    <row r="191" spans="1:18" s="24" customFormat="1" ht="18">
      <c r="A191" s="17"/>
      <c r="B191" s="18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60"/>
      <c r="N191" s="57"/>
      <c r="O191" s="17"/>
      <c r="P191"/>
      <c r="Q191" s="21"/>
      <c r="R191" s="21"/>
    </row>
    <row r="192" spans="1:18" s="24" customFormat="1" ht="18">
      <c r="A192" s="17"/>
      <c r="B192" s="18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60"/>
      <c r="N192" s="57"/>
      <c r="O192" s="17"/>
      <c r="P192" s="23"/>
      <c r="Q192" s="21"/>
      <c r="R192" s="21"/>
    </row>
    <row r="193" spans="1:18" s="24" customFormat="1" ht="18">
      <c r="A193" s="17"/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60"/>
      <c r="N193" s="57"/>
      <c r="O193" s="17"/>
      <c r="P193" s="23"/>
      <c r="Q193" s="21"/>
      <c r="R193" s="21"/>
    </row>
    <row r="194" spans="1:18" s="24" customFormat="1" ht="18">
      <c r="A194" s="17"/>
      <c r="B194" s="18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60"/>
      <c r="N194" s="57"/>
      <c r="O194" s="17"/>
      <c r="P194" s="23"/>
      <c r="Q194" s="21"/>
      <c r="R194" s="21"/>
    </row>
    <row r="195" spans="1:18" s="24" customFormat="1" ht="18">
      <c r="A195" s="17"/>
      <c r="B195" s="18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60"/>
      <c r="N195" s="57"/>
      <c r="O195" s="17"/>
      <c r="P195" s="23"/>
      <c r="Q195" s="21"/>
      <c r="R195" s="21"/>
    </row>
    <row r="196" spans="1:18" s="24" customFormat="1" ht="18">
      <c r="A196" s="17"/>
      <c r="B196" s="18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60"/>
      <c r="N196" s="57"/>
      <c r="O196" s="17"/>
      <c r="P196" s="23"/>
      <c r="Q196" s="21"/>
      <c r="R196" s="21"/>
    </row>
    <row r="197" spans="1:18" s="24" customFormat="1" ht="18">
      <c r="A197" s="17"/>
      <c r="B197" s="18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60"/>
      <c r="N197" s="57"/>
      <c r="O197" s="17"/>
      <c r="P197" s="23"/>
      <c r="Q197" s="21"/>
      <c r="R197" s="21"/>
    </row>
    <row r="198" spans="1:18" s="24" customFormat="1" ht="18">
      <c r="A198" s="17"/>
      <c r="B198" s="18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60"/>
      <c r="N198" s="57"/>
      <c r="O198" s="17"/>
      <c r="P198" s="23"/>
      <c r="Q198" s="21"/>
      <c r="R198" s="21"/>
    </row>
    <row r="199" spans="1:18" s="26" customFormat="1" ht="18">
      <c r="A199" s="17"/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60"/>
      <c r="N199" s="57"/>
      <c r="O199" s="17"/>
      <c r="P199" s="23"/>
      <c r="Q199" s="23"/>
      <c r="R199" s="23"/>
    </row>
    <row r="200" spans="1:18" s="26" customFormat="1" ht="18">
      <c r="A200" s="17"/>
      <c r="B200" s="18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60"/>
      <c r="N200" s="57"/>
      <c r="O200" s="17"/>
      <c r="P200" s="23"/>
      <c r="Q200" s="23"/>
      <c r="R200" s="23"/>
    </row>
    <row r="201" spans="1:18" s="26" customFormat="1" ht="18">
      <c r="A201" s="17"/>
      <c r="B201" s="18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60"/>
      <c r="N201" s="57"/>
      <c r="O201" s="17"/>
      <c r="P201" s="23"/>
      <c r="Q201" s="23"/>
      <c r="R201" s="23"/>
    </row>
    <row r="202" spans="1:18" s="24" customFormat="1" ht="18">
      <c r="A202" s="17"/>
      <c r="B202" s="18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60"/>
      <c r="N202" s="57"/>
      <c r="O202" s="17"/>
      <c r="P202" s="23"/>
      <c r="Q202" s="21"/>
      <c r="R202" s="21"/>
    </row>
    <row r="203" spans="1:18" s="26" customFormat="1" ht="18">
      <c r="A203" s="17"/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60"/>
      <c r="N203" s="57"/>
      <c r="O203" s="17"/>
      <c r="P203" s="23"/>
      <c r="Q203" s="23"/>
      <c r="R203" s="23"/>
    </row>
    <row r="204" spans="1:18" s="24" customFormat="1" ht="18">
      <c r="A204" s="17"/>
      <c r="B204" s="18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60"/>
      <c r="N204" s="57"/>
      <c r="O204" s="17"/>
      <c r="P204" s="23"/>
      <c r="Q204" s="21"/>
      <c r="R204" s="21"/>
    </row>
    <row r="205" spans="1:18" s="24" customFormat="1" ht="18">
      <c r="A205" s="17"/>
      <c r="B205" s="18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60"/>
      <c r="N205" s="57"/>
      <c r="O205" s="17"/>
      <c r="P205" s="23"/>
      <c r="Q205" s="21"/>
      <c r="R205" s="21"/>
    </row>
    <row r="206" spans="1:17" s="24" customFormat="1" ht="18">
      <c r="A206" s="17"/>
      <c r="B206" s="18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60"/>
      <c r="N206" s="57"/>
      <c r="O206" s="17"/>
      <c r="P206" s="23"/>
      <c r="Q206" s="21"/>
    </row>
    <row r="207" spans="1:17" s="24" customFormat="1" ht="18">
      <c r="A207" s="17"/>
      <c r="B207" s="18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60"/>
      <c r="N207" s="57"/>
      <c r="O207" s="17"/>
      <c r="P207" s="23"/>
      <c r="Q207" s="21"/>
    </row>
    <row r="208" spans="1:17" s="24" customFormat="1" ht="18">
      <c r="A208" s="17"/>
      <c r="B208" s="18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60"/>
      <c r="N208" s="57"/>
      <c r="O208" s="17"/>
      <c r="P208" s="23"/>
      <c r="Q208" s="21"/>
    </row>
    <row r="209" spans="1:17" s="24" customFormat="1" ht="18">
      <c r="A209" s="17"/>
      <c r="B209" s="18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60"/>
      <c r="N209" s="57"/>
      <c r="O209" s="17"/>
      <c r="P209" s="23"/>
      <c r="Q209" s="21"/>
    </row>
    <row r="210" spans="1:18" s="24" customFormat="1" ht="18">
      <c r="A210" s="17"/>
      <c r="B210" s="18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60"/>
      <c r="N210" s="57"/>
      <c r="O210" s="17"/>
      <c r="P210" s="23"/>
      <c r="Q210" s="21"/>
      <c r="R210" s="21"/>
    </row>
    <row r="211" spans="1:18" s="24" customFormat="1" ht="18">
      <c r="A211" s="17"/>
      <c r="B211" s="18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60"/>
      <c r="N211" s="57"/>
      <c r="O211" s="17"/>
      <c r="P211" s="21"/>
      <c r="Q211" s="21"/>
      <c r="R211" s="21"/>
    </row>
    <row r="212" spans="1:18" s="24" customFormat="1" ht="18">
      <c r="A212" s="17"/>
      <c r="B212" s="18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60"/>
      <c r="N212" s="57"/>
      <c r="O212" s="17"/>
      <c r="P212" s="21"/>
      <c r="Q212" s="21"/>
      <c r="R212" s="21"/>
    </row>
    <row r="213" spans="1:18" s="24" customFormat="1" ht="18">
      <c r="A213" s="17"/>
      <c r="B213" s="18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60"/>
      <c r="N213" s="57"/>
      <c r="O213" s="17"/>
      <c r="P213" s="21"/>
      <c r="Q213" s="21"/>
      <c r="R213" s="21"/>
    </row>
    <row r="214" spans="1:18" s="24" customFormat="1" ht="18">
      <c r="A214" s="17"/>
      <c r="B214" s="18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60"/>
      <c r="N214" s="57"/>
      <c r="O214" s="17"/>
      <c r="P214" s="21"/>
      <c r="Q214" s="21"/>
      <c r="R214" s="21"/>
    </row>
    <row r="215" spans="1:18" s="24" customFormat="1" ht="18">
      <c r="A215" s="17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60"/>
      <c r="N215" s="57"/>
      <c r="O215" s="17"/>
      <c r="P215" s="23"/>
      <c r="Q215" s="21"/>
      <c r="R215" s="21"/>
    </row>
    <row r="216" spans="1:18" s="24" customFormat="1" ht="18">
      <c r="A216" s="17"/>
      <c r="B216" s="18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60"/>
      <c r="N216" s="57"/>
      <c r="O216" s="17"/>
      <c r="P216" s="23"/>
      <c r="Q216" s="21"/>
      <c r="R216" s="21"/>
    </row>
    <row r="217" ht="18">
      <c r="P217" s="23"/>
    </row>
    <row r="218" spans="1:18" s="24" customFormat="1" ht="18">
      <c r="A218" s="17"/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60"/>
      <c r="N218" s="57"/>
      <c r="O218" s="17"/>
      <c r="P218" s="23"/>
      <c r="Q218" s="21"/>
      <c r="R218" s="21"/>
    </row>
    <row r="219" spans="1:18" s="24" customFormat="1" ht="18">
      <c r="A219" s="17"/>
      <c r="B219" s="18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60"/>
      <c r="N219" s="57"/>
      <c r="O219" s="17"/>
      <c r="P219" s="23"/>
      <c r="Q219" s="21"/>
      <c r="R219" s="21"/>
    </row>
    <row r="220" spans="1:18" s="24" customFormat="1" ht="18">
      <c r="A220" s="17"/>
      <c r="B220" s="18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60"/>
      <c r="N220" s="57"/>
      <c r="O220" s="17"/>
      <c r="P220" s="23"/>
      <c r="Q220" s="21"/>
      <c r="R220" s="21"/>
    </row>
    <row r="221" ht="18">
      <c r="P221" s="23"/>
    </row>
    <row r="222" ht="18">
      <c r="P222"/>
    </row>
    <row r="223" ht="18">
      <c r="P223" s="23"/>
    </row>
    <row r="224" ht="18">
      <c r="P224" s="23"/>
    </row>
    <row r="225" ht="18">
      <c r="P225" s="23"/>
    </row>
  </sheetData>
  <sheetProtection/>
  <mergeCells count="2">
    <mergeCell ref="A1:A2"/>
    <mergeCell ref="O1:O2"/>
  </mergeCells>
  <conditionalFormatting sqref="I1:I35 I38:I65536 E1:H65536 E36:I37">
    <cfRule type="cellIs" priority="2402" dxfId="0" operator="greaterThan" stopIfTrue="1">
      <formula>199</formula>
    </cfRule>
  </conditionalFormatting>
  <conditionalFormatting sqref="H51:I51 H16 E22:H27 E30:H33 E3:G52">
    <cfRule type="cellIs" priority="1993" dxfId="9" operator="greaterThan" stopIfTrue="1">
      <formula>199</formula>
    </cfRule>
  </conditionalFormatting>
  <conditionalFormatting sqref="I3:I35 I38:I52 E3:H52 E36:I37">
    <cfRule type="cellIs" priority="1990" dxfId="2" operator="greaterThan" stopIfTrue="1">
      <formula>199</formula>
    </cfRule>
    <cfRule type="cellIs" priority="1991" dxfId="0" operator="greaterThan" stopIfTrue="1">
      <formula>199</formula>
    </cfRule>
    <cfRule type="cellIs" priority="1992" dxfId="0" operator="greaterThan" stopIfTrue="1">
      <formula>199</formula>
    </cfRule>
  </conditionalFormatting>
  <conditionalFormatting sqref="K51 I3:I35 I38:I52 E3:H52 E36:I37">
    <cfRule type="cellIs" priority="1987" dxfId="2" operator="greaterThan" stopIfTrue="1">
      <formula>199</formula>
    </cfRule>
    <cfRule type="cellIs" priority="1988" dxfId="0" operator="greaterThan" stopIfTrue="1">
      <formula>199</formula>
    </cfRule>
    <cfRule type="cellIs" priority="1989" dxfId="2" operator="greaterThan" stopIfTrue="1">
      <formula>199</formula>
    </cfRule>
  </conditionalFormatting>
  <conditionalFormatting sqref="I3:I15 I20:I35 I38:I52 E1:H65536">
    <cfRule type="cellIs" priority="1986" dxfId="2" operator="greaterThan" stopIfTrue="1">
      <formula>199</formula>
    </cfRule>
  </conditionalFormatting>
  <conditionalFormatting sqref="I3:I15 I20:I35 I38:I52 E3:H52">
    <cfRule type="cellIs" priority="1974" dxfId="0" operator="greaterThan" stopIfTrue="1">
      <formula>199</formula>
    </cfRule>
    <cfRule type="cellIs" priority="1975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J16:J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8" s="24" customFormat="1" ht="19.5">
      <c r="A3"/>
      <c r="B3" s="37"/>
      <c r="C3"/>
      <c r="D3" s="115"/>
      <c r="E3" s="32"/>
      <c r="F3" s="32"/>
      <c r="G3" s="32"/>
      <c r="H3" s="32"/>
      <c r="I3"/>
      <c r="J3" s="32"/>
      <c r="K3" s="32"/>
      <c r="L3" s="34"/>
      <c r="M3" s="40"/>
      <c r="N3" s="41"/>
      <c r="O3" s="23"/>
      <c r="P3" s="17"/>
      <c r="Q3" s="21"/>
      <c r="R3" s="21"/>
    </row>
    <row r="4" spans="1:18" s="24" customFormat="1" ht="18.75">
      <c r="A4" s="36">
        <v>1</v>
      </c>
      <c r="B4" s="39" t="s">
        <v>68</v>
      </c>
      <c r="C4" s="33">
        <v>43009</v>
      </c>
      <c r="D4" s="114">
        <v>2</v>
      </c>
      <c r="E4" s="32">
        <v>166</v>
      </c>
      <c r="F4" s="32">
        <v>177</v>
      </c>
      <c r="G4" s="32">
        <v>157</v>
      </c>
      <c r="H4" s="32"/>
      <c r="I4" s="32"/>
      <c r="J4" s="32">
        <f>+E4+F4+G4+H4</f>
        <v>500</v>
      </c>
      <c r="K4" s="32">
        <v>3</v>
      </c>
      <c r="L4" s="34">
        <f>J4/K4</f>
        <v>166.66666666666666</v>
      </c>
      <c r="M4"/>
      <c r="N4"/>
      <c r="O4"/>
      <c r="P4" s="17"/>
      <c r="Q4" s="21"/>
      <c r="R4" s="21"/>
    </row>
    <row r="5" spans="1:18" s="93" customFormat="1" ht="18.75">
      <c r="A5" s="36"/>
      <c r="B5" s="37" t="s">
        <v>69</v>
      </c>
      <c r="C5" s="33"/>
      <c r="D5" s="114">
        <v>6</v>
      </c>
      <c r="E5" s="32">
        <v>132</v>
      </c>
      <c r="F5" s="32">
        <v>149</v>
      </c>
      <c r="G5" s="32">
        <v>178</v>
      </c>
      <c r="H5" s="32"/>
      <c r="I5" s="32"/>
      <c r="J5" s="32">
        <f>+E5+F5+G5+H5</f>
        <v>459</v>
      </c>
      <c r="K5" s="32">
        <v>3</v>
      </c>
      <c r="L5" s="34">
        <f>J5/K5</f>
        <v>153</v>
      </c>
      <c r="M5"/>
      <c r="N5"/>
      <c r="O5"/>
      <c r="P5" s="17"/>
      <c r="Q5" s="95"/>
      <c r="R5" s="95"/>
    </row>
    <row r="6" spans="1:18" s="93" customFormat="1" ht="18.75">
      <c r="A6"/>
      <c r="B6"/>
      <c r="C6"/>
      <c r="D6" s="114">
        <v>9</v>
      </c>
      <c r="E6" s="32">
        <v>154</v>
      </c>
      <c r="F6" s="32">
        <v>175</v>
      </c>
      <c r="G6" s="32">
        <v>156</v>
      </c>
      <c r="H6" s="32"/>
      <c r="I6" s="32"/>
      <c r="J6" s="32">
        <f>+E6+F6+G6+H6</f>
        <v>485</v>
      </c>
      <c r="K6" s="32">
        <v>3</v>
      </c>
      <c r="L6" s="34">
        <f>J6/K6</f>
        <v>161.66666666666666</v>
      </c>
      <c r="M6" s="116">
        <f>+J6+J5+J4</f>
        <v>1444</v>
      </c>
      <c r="N6" s="117">
        <f>+M6/9</f>
        <v>160.44444444444446</v>
      </c>
      <c r="O6" s="36">
        <v>1</v>
      </c>
      <c r="P6" s="17"/>
      <c r="Q6" s="95"/>
      <c r="R6" s="95"/>
    </row>
    <row r="7" spans="1:19" s="93" customFormat="1" ht="19.5">
      <c r="A7"/>
      <c r="B7" s="37"/>
      <c r="C7"/>
      <c r="D7" s="115"/>
      <c r="E7" s="32"/>
      <c r="F7" s="32"/>
      <c r="G7" s="32"/>
      <c r="H7" s="32"/>
      <c r="I7"/>
      <c r="J7" s="32"/>
      <c r="K7" s="32"/>
      <c r="L7" s="34"/>
      <c r="M7" s="40"/>
      <c r="N7" s="41"/>
      <c r="O7" s="23"/>
      <c r="P7" s="17"/>
      <c r="Q7" s="21"/>
      <c r="R7" s="95"/>
      <c r="S7" s="95"/>
    </row>
    <row r="8" spans="1:19" s="93" customFormat="1" ht="18.75">
      <c r="A8"/>
      <c r="B8" s="140" t="s">
        <v>72</v>
      </c>
      <c r="C8" s="142">
        <v>43051</v>
      </c>
      <c r="D8" s="114">
        <v>17</v>
      </c>
      <c r="E8" s="32">
        <v>170</v>
      </c>
      <c r="F8" s="32">
        <v>140</v>
      </c>
      <c r="G8" s="32">
        <v>126</v>
      </c>
      <c r="H8" s="32">
        <v>133</v>
      </c>
      <c r="I8" s="32"/>
      <c r="J8" s="32">
        <f>SUM(E8:H8)</f>
        <v>569</v>
      </c>
      <c r="K8" s="32">
        <v>4</v>
      </c>
      <c r="L8" s="34">
        <f>J8/K8</f>
        <v>142.25</v>
      </c>
      <c r="M8"/>
      <c r="N8"/>
      <c r="O8" s="23"/>
      <c r="P8" s="17"/>
      <c r="Q8" s="21"/>
      <c r="R8" s="95"/>
      <c r="S8" s="95"/>
    </row>
    <row r="9" spans="1:19" s="93" customFormat="1" ht="18.75">
      <c r="A9"/>
      <c r="B9" s="37" t="s">
        <v>77</v>
      </c>
      <c r="C9"/>
      <c r="D9" s="114">
        <v>6</v>
      </c>
      <c r="E9" s="32">
        <v>147</v>
      </c>
      <c r="F9" s="32">
        <v>166</v>
      </c>
      <c r="G9" s="32">
        <v>154</v>
      </c>
      <c r="H9" s="32">
        <v>194</v>
      </c>
      <c r="I9" s="32"/>
      <c r="J9" s="32">
        <f>SUM(E9:H9)</f>
        <v>661</v>
      </c>
      <c r="K9" s="32">
        <v>4</v>
      </c>
      <c r="L9" s="34">
        <f>J9/K9</f>
        <v>165.25</v>
      </c>
      <c r="M9" s="134">
        <f>+J9+J8</f>
        <v>1230</v>
      </c>
      <c r="N9" s="132">
        <f>+M9/8</f>
        <v>153.75</v>
      </c>
      <c r="O9" s="23"/>
      <c r="P9" s="17"/>
      <c r="Q9" s="21"/>
      <c r="R9" s="95"/>
      <c r="S9" s="95"/>
    </row>
    <row r="10" spans="1:19" s="93" customFormat="1" ht="18.75">
      <c r="A10"/>
      <c r="B10"/>
      <c r="C10"/>
      <c r="D10" s="114">
        <v>7</v>
      </c>
      <c r="E10" s="32">
        <v>156</v>
      </c>
      <c r="F10" s="32">
        <v>190</v>
      </c>
      <c r="G10" s="32">
        <v>185</v>
      </c>
      <c r="H10" s="32"/>
      <c r="I10" s="32"/>
      <c r="J10" s="32">
        <f>SUM(E10:H10)</f>
        <v>531</v>
      </c>
      <c r="K10" s="32">
        <v>3</v>
      </c>
      <c r="L10" s="34">
        <f>J10/K10</f>
        <v>177</v>
      </c>
      <c r="M10" s="134"/>
      <c r="N10" s="132"/>
      <c r="O10" s="23"/>
      <c r="P10" s="17"/>
      <c r="Q10" s="21"/>
      <c r="R10" s="95"/>
      <c r="S10" s="95"/>
    </row>
    <row r="11" spans="1:19" s="93" customFormat="1" ht="18.75">
      <c r="A11"/>
      <c r="B11"/>
      <c r="C11"/>
      <c r="D11" s="114">
        <v>12</v>
      </c>
      <c r="E11" s="32">
        <v>173</v>
      </c>
      <c r="F11" s="32">
        <v>126</v>
      </c>
      <c r="G11" s="32">
        <v>157</v>
      </c>
      <c r="H11" s="32"/>
      <c r="I11" s="32"/>
      <c r="J11" s="32">
        <f>SUM(E11:H11)</f>
        <v>456</v>
      </c>
      <c r="K11" s="32">
        <v>3</v>
      </c>
      <c r="L11" s="34">
        <f>J11/K11</f>
        <v>152</v>
      </c>
      <c r="M11" s="134">
        <f>+J11+J10</f>
        <v>987</v>
      </c>
      <c r="N11" s="132">
        <f>+M11/6</f>
        <v>164.5</v>
      </c>
      <c r="O11" s="23"/>
      <c r="P11" s="17"/>
      <c r="Q11" s="21"/>
      <c r="R11" s="95"/>
      <c r="S11" s="95"/>
    </row>
    <row r="12" spans="1:18" s="93" customFormat="1" ht="18">
      <c r="A12" s="16"/>
      <c r="B12"/>
      <c r="C12"/>
      <c r="D12"/>
      <c r="E12" s="32"/>
      <c r="F12" s="32"/>
      <c r="G12" s="32"/>
      <c r="H12" s="32"/>
      <c r="I12" s="32"/>
      <c r="J12" s="32"/>
      <c r="K12" s="32"/>
      <c r="L12"/>
      <c r="M12" s="136">
        <f>+M11+M9</f>
        <v>2217</v>
      </c>
      <c r="N12" s="119">
        <f>+M12/14</f>
        <v>158.35714285714286</v>
      </c>
      <c r="O12" s="62">
        <v>1</v>
      </c>
      <c r="P12" s="17"/>
      <c r="Q12" s="95"/>
      <c r="R12" s="95"/>
    </row>
    <row r="13" spans="2:18" s="93" customFormat="1" ht="19.5">
      <c r="B13" s="37"/>
      <c r="C13"/>
      <c r="D13" s="115"/>
      <c r="E13" s="32"/>
      <c r="F13" s="32"/>
      <c r="G13" s="32"/>
      <c r="H13" s="32"/>
      <c r="I13"/>
      <c r="J13" s="32"/>
      <c r="K13" s="32"/>
      <c r="L13" s="34"/>
      <c r="M13" s="40"/>
      <c r="N13" s="41"/>
      <c r="P13" s="17"/>
      <c r="Q13" s="95"/>
      <c r="R13" s="95"/>
    </row>
    <row r="14" spans="1:18" s="93" customFormat="1" ht="18">
      <c r="A14" s="36">
        <v>1</v>
      </c>
      <c r="B14" s="39" t="s">
        <v>79</v>
      </c>
      <c r="C14" s="142">
        <v>43065</v>
      </c>
      <c r="D14"/>
      <c r="E14" s="32">
        <v>219</v>
      </c>
      <c r="F14" s="32"/>
      <c r="G14" s="32"/>
      <c r="H14" s="32"/>
      <c r="I14"/>
      <c r="J14" s="32">
        <f>+E14+F14+G14+I14</f>
        <v>219</v>
      </c>
      <c r="K14" s="32">
        <v>1</v>
      </c>
      <c r="L14" s="34">
        <f>J14/K14</f>
        <v>219</v>
      </c>
      <c r="M14"/>
      <c r="N14"/>
      <c r="O14" s="36">
        <v>1</v>
      </c>
      <c r="P14" s="17"/>
      <c r="Q14" s="95"/>
      <c r="R14" s="95"/>
    </row>
    <row r="15" spans="1:18" s="93" customFormat="1" ht="18">
      <c r="A15"/>
      <c r="B15" t="s">
        <v>82</v>
      </c>
      <c r="C15" s="101"/>
      <c r="D15"/>
      <c r="E15" s="32"/>
      <c r="F15" s="32"/>
      <c r="G15" s="32"/>
      <c r="H15" s="32"/>
      <c r="I15"/>
      <c r="J15" s="32"/>
      <c r="K15" s="32"/>
      <c r="L15" s="34"/>
      <c r="M15"/>
      <c r="N15"/>
      <c r="O15" s="36"/>
      <c r="P15" s="17"/>
      <c r="Q15" s="95"/>
      <c r="R15" s="95"/>
    </row>
    <row r="16" spans="1:18" s="93" customFormat="1" ht="19.5">
      <c r="A16" s="23"/>
      <c r="B16" s="37"/>
      <c r="C16"/>
      <c r="D16" s="115"/>
      <c r="E16" s="32"/>
      <c r="F16" s="32"/>
      <c r="G16" s="32"/>
      <c r="H16" s="32"/>
      <c r="I16"/>
      <c r="J16" s="32"/>
      <c r="K16" s="32"/>
      <c r="L16" s="34"/>
      <c r="M16"/>
      <c r="N16"/>
      <c r="O16" s="36"/>
      <c r="P16" s="17"/>
      <c r="Q16" s="95"/>
      <c r="R16" s="95"/>
    </row>
    <row r="17" spans="1:18" s="93" customFormat="1" ht="19.5">
      <c r="A17" s="23"/>
      <c r="B17" s="37"/>
      <c r="C17"/>
      <c r="D17" s="115"/>
      <c r="E17" s="32"/>
      <c r="F17" s="32"/>
      <c r="G17" s="32"/>
      <c r="H17" s="32"/>
      <c r="I17"/>
      <c r="J17" s="32"/>
      <c r="K17" s="32"/>
      <c r="L17" s="34"/>
      <c r="M17"/>
      <c r="N17"/>
      <c r="O17" s="36"/>
      <c r="P17" s="17"/>
      <c r="Q17" s="95"/>
      <c r="R17" s="95"/>
    </row>
    <row r="18" spans="1:18" s="93" customFormat="1" ht="19.5">
      <c r="A18" s="23"/>
      <c r="B18" s="37"/>
      <c r="C18"/>
      <c r="D18" s="115"/>
      <c r="E18" s="32"/>
      <c r="F18" s="32"/>
      <c r="G18" s="32"/>
      <c r="H18" s="32"/>
      <c r="I18"/>
      <c r="J18" s="32"/>
      <c r="K18" s="32"/>
      <c r="L18" s="34"/>
      <c r="M18"/>
      <c r="N18"/>
      <c r="O18" s="36"/>
      <c r="P18" s="17"/>
      <c r="Q18" s="95"/>
      <c r="R18" s="95"/>
    </row>
    <row r="19" spans="1:18" s="93" customFormat="1" ht="18">
      <c r="A19" s="23"/>
      <c r="C19" s="94"/>
      <c r="D19" s="95"/>
      <c r="E19" s="95"/>
      <c r="F19" s="95"/>
      <c r="G19" s="95"/>
      <c r="H19" s="95"/>
      <c r="I19" s="95"/>
      <c r="J19" s="95"/>
      <c r="K19" s="95"/>
      <c r="L19" s="98"/>
      <c r="M19" s="98"/>
      <c r="N19" s="2"/>
      <c r="O19" s="23"/>
      <c r="P19" s="17"/>
      <c r="Q19" s="95"/>
      <c r="R19" s="95"/>
    </row>
    <row r="20" spans="1:18" s="93" customFormat="1" ht="18">
      <c r="A20" s="23">
        <f>SUM(A4:A14)</f>
        <v>2</v>
      </c>
      <c r="B20" s="24"/>
      <c r="C20" s="23" t="s">
        <v>4</v>
      </c>
      <c r="D20" s="23"/>
      <c r="E20" s="23"/>
      <c r="F20" s="23"/>
      <c r="G20" s="23"/>
      <c r="H20" s="23"/>
      <c r="I20" s="23"/>
      <c r="J20" s="23">
        <f>SUM(J4:J19)</f>
        <v>3880</v>
      </c>
      <c r="K20" s="23">
        <f>SUM(K4:K19)</f>
        <v>24</v>
      </c>
      <c r="L20" s="27">
        <f>J20/K20</f>
        <v>161.66666666666666</v>
      </c>
      <c r="M20" s="1"/>
      <c r="N20" s="2"/>
      <c r="O20" s="23">
        <f>SUM(O5:P14)</f>
        <v>3</v>
      </c>
      <c r="P20" s="17"/>
      <c r="Q20" s="95"/>
      <c r="R20" s="95"/>
    </row>
    <row r="21" spans="1:18" s="93" customFormat="1" ht="18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N21" s="2"/>
      <c r="O21" s="23"/>
      <c r="P21" s="17"/>
      <c r="Q21" s="95"/>
      <c r="R21" s="95"/>
    </row>
    <row r="22" spans="1:18" s="93" customFormat="1" ht="18">
      <c r="A22" s="23"/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/>
      <c r="N22" s="2"/>
      <c r="O22" s="23"/>
      <c r="P22" s="17"/>
      <c r="Q22" s="95"/>
      <c r="R22" s="95"/>
    </row>
    <row r="23" spans="1:18" s="93" customFormat="1" ht="18">
      <c r="A23" s="2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N23" s="2"/>
      <c r="O23" s="23"/>
      <c r="P23" s="17"/>
      <c r="Q23" s="95"/>
      <c r="R23" s="95"/>
    </row>
    <row r="24" spans="1:18" s="93" customFormat="1" ht="18">
      <c r="A24" s="23"/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"/>
      <c r="N24" s="2"/>
      <c r="O24" s="23"/>
      <c r="P24" s="17"/>
      <c r="Q24" s="95"/>
      <c r="R24" s="95"/>
    </row>
    <row r="25" spans="1:18" s="93" customFormat="1" ht="18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"/>
      <c r="N25" s="2"/>
      <c r="O25" s="23"/>
      <c r="P25" s="17"/>
      <c r="Q25" s="95"/>
      <c r="R25" s="95"/>
    </row>
    <row r="26" spans="1:18" s="93" customFormat="1" ht="18">
      <c r="A26" s="23"/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2"/>
      <c r="O26" s="23"/>
      <c r="P26" s="17"/>
      <c r="Q26" s="95"/>
      <c r="R26" s="95"/>
    </row>
    <row r="27" spans="1:18" s="93" customFormat="1" ht="18">
      <c r="A27" s="23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"/>
      <c r="N27" s="2"/>
      <c r="O27" s="23"/>
      <c r="P27" s="17"/>
      <c r="Q27" s="95"/>
      <c r="R27" s="95"/>
    </row>
    <row r="28" spans="1:18" s="93" customFormat="1" ht="18">
      <c r="A28" s="23"/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"/>
      <c r="N28" s="2"/>
      <c r="O28" s="23"/>
      <c r="P28" s="17"/>
      <c r="Q28" s="95"/>
      <c r="R28" s="95"/>
    </row>
    <row r="29" spans="1:18" s="93" customFormat="1" ht="18">
      <c r="A29" s="23"/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N29" s="2"/>
      <c r="O29" s="23"/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95"/>
      <c r="R35" s="95"/>
    </row>
    <row r="36" spans="1:19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23"/>
      <c r="R36" s="95"/>
      <c r="S36" s="95"/>
    </row>
    <row r="37" spans="1:19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23"/>
      <c r="R37" s="95"/>
      <c r="S37" s="95"/>
    </row>
    <row r="38" spans="1:19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3"/>
      <c r="R38" s="95"/>
      <c r="S38" s="95"/>
    </row>
    <row r="39" spans="1:19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3"/>
      <c r="R39" s="95"/>
      <c r="S39" s="95"/>
    </row>
    <row r="40" spans="1:19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3"/>
      <c r="R40" s="95"/>
      <c r="S40" s="95"/>
    </row>
    <row r="41" spans="1:18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1"/>
      <c r="R41" s="21"/>
    </row>
    <row r="42" spans="1:18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1"/>
      <c r="R42" s="21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17"/>
      <c r="P52" s="17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17"/>
      <c r="P53" s="17"/>
      <c r="Q53" s="21"/>
      <c r="R53" s="21"/>
    </row>
    <row r="54" spans="1:18" s="24" customFormat="1" ht="18">
      <c r="A54" s="1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17"/>
      <c r="P54" s="17"/>
      <c r="Q54" s="21"/>
      <c r="R54" s="21"/>
    </row>
    <row r="55" spans="1:18" s="24" customFormat="1" ht="18">
      <c r="A55" s="1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17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17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17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17"/>
      <c r="P58" s="17"/>
      <c r="Q58" s="21"/>
      <c r="R58" s="21"/>
    </row>
    <row r="59" spans="1:18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57"/>
      <c r="O59" s="17"/>
      <c r="P59" s="17"/>
      <c r="Q59" s="21"/>
      <c r="R59" s="21"/>
    </row>
    <row r="60" spans="1:18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57"/>
      <c r="O60" s="17"/>
      <c r="P60" s="17"/>
      <c r="Q60" s="21"/>
      <c r="R60" s="21"/>
    </row>
    <row r="61" spans="1:18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57"/>
      <c r="O61" s="17"/>
      <c r="P61" s="17"/>
      <c r="Q61" s="21"/>
      <c r="R61" s="21"/>
    </row>
    <row r="62" spans="1:18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57"/>
      <c r="O62" s="17"/>
      <c r="P62" s="17"/>
      <c r="Q62" s="21"/>
      <c r="R62" s="21"/>
    </row>
    <row r="63" spans="1:18" s="24" customFormat="1" ht="18">
      <c r="A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57"/>
      <c r="O63" s="17"/>
      <c r="P63" s="17"/>
      <c r="Q63" s="21"/>
      <c r="R63" s="21"/>
    </row>
    <row r="64" spans="1:18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60"/>
      <c r="N64" s="57"/>
      <c r="O64" s="17"/>
      <c r="P64" s="17"/>
      <c r="Q64" s="21"/>
      <c r="R64" s="21"/>
    </row>
    <row r="65" spans="1:18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60"/>
      <c r="N65" s="57"/>
      <c r="O65" s="17"/>
      <c r="P65" s="17"/>
      <c r="Q65" s="21"/>
      <c r="R65" s="21"/>
    </row>
    <row r="66" spans="1:18" s="24" customFormat="1" ht="18">
      <c r="A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0"/>
      <c r="N66" s="57"/>
      <c r="O66" s="17"/>
      <c r="P66" s="17"/>
      <c r="Q66" s="21"/>
      <c r="R66" s="21"/>
    </row>
    <row r="67" spans="1:18" s="24" customFormat="1" ht="18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60"/>
      <c r="N67" s="57"/>
      <c r="O67" s="17"/>
      <c r="P67" s="17"/>
      <c r="Q67" s="21"/>
      <c r="R67" s="21"/>
    </row>
    <row r="68" spans="1:18" s="24" customFormat="1" ht="18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  <c r="R71" s="21"/>
    </row>
    <row r="72" spans="1:18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  <c r="R72" s="21"/>
    </row>
    <row r="73" spans="1:18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  <c r="R73" s="21"/>
    </row>
    <row r="74" spans="1:17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</row>
    <row r="75" spans="1:17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</row>
    <row r="76" spans="1:17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</row>
    <row r="77" spans="1:17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</row>
    <row r="78" spans="1:17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</row>
    <row r="79" spans="1:18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  <c r="R79" s="21"/>
    </row>
    <row r="80" spans="1:18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  <c r="R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1"/>
      <c r="R83" s="21"/>
    </row>
    <row r="84" spans="1:18" s="26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3"/>
      <c r="R84" s="23"/>
    </row>
    <row r="85" spans="1:18" s="26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3"/>
      <c r="R85" s="23"/>
    </row>
    <row r="86" spans="1:17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</row>
    <row r="87" spans="1:17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8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  <c r="R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7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</row>
    <row r="92" spans="1:18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  <c r="R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7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</row>
    <row r="95" spans="1:17" s="26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3"/>
    </row>
    <row r="96" spans="1:17" s="26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3"/>
    </row>
    <row r="97" spans="1:17" s="24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1"/>
    </row>
    <row r="98" spans="1:17" s="24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1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7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1"/>
    </row>
    <row r="101" spans="1:17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21"/>
    </row>
    <row r="102" spans="1:17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1"/>
    </row>
    <row r="103" spans="1:16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</row>
    <row r="104" spans="1:16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</row>
    <row r="105" spans="1:16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</row>
    <row r="106" spans="1:16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</row>
    <row r="107" spans="1:17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  <c r="Q107" s="21"/>
    </row>
    <row r="108" spans="1:17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  <c r="Q108" s="21"/>
    </row>
    <row r="109" spans="1:18" s="26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3"/>
      <c r="R109" s="23"/>
    </row>
    <row r="110" spans="1:18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  <c r="R110" s="21"/>
    </row>
    <row r="111" spans="1:18" s="24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1"/>
      <c r="R111" s="21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</sheetData>
  <sheetProtection/>
  <mergeCells count="2">
    <mergeCell ref="A1:A2"/>
    <mergeCell ref="O1:O2"/>
  </mergeCells>
  <conditionalFormatting sqref="J7 E1:I65536 J12:J18">
    <cfRule type="cellIs" priority="1330" dxfId="0" operator="greaterThan" stopIfTrue="1">
      <formula>199</formula>
    </cfRule>
  </conditionalFormatting>
  <conditionalFormatting sqref="E13:G19 E3:I18">
    <cfRule type="cellIs" priority="1329" dxfId="9" operator="greaterThan" stopIfTrue="1">
      <formula>199</formula>
    </cfRule>
  </conditionalFormatting>
  <conditionalFormatting sqref="J7 E3:I19 J12:J18">
    <cfRule type="cellIs" priority="1306" dxfId="2" operator="greaterThan" stopIfTrue="1">
      <formula>199</formula>
    </cfRule>
    <cfRule type="cellIs" priority="1307" dxfId="0" operator="greaterThan" stopIfTrue="1">
      <formula>199</formula>
    </cfRule>
    <cfRule type="cellIs" priority="1308" dxfId="0" operator="greaterThan" stopIfTrue="1">
      <formula>199</formula>
    </cfRule>
  </conditionalFormatting>
  <conditionalFormatting sqref="K3:K14 J7 J12:J14 D3:I18 E8:I19 J15:K18">
    <cfRule type="cellIs" priority="1303" dxfId="2" operator="greaterThan" stopIfTrue="1">
      <formula>199</formula>
    </cfRule>
    <cfRule type="cellIs" priority="1304" dxfId="0" operator="greaterThan" stopIfTrue="1">
      <formula>199</formula>
    </cfRule>
    <cfRule type="cellIs" priority="1305" dxfId="2" operator="greaterThan" stopIfTrue="1">
      <formula>199</formula>
    </cfRule>
  </conditionalFormatting>
  <conditionalFormatting sqref="E3:I19">
    <cfRule type="cellIs" priority="1206" dxfId="2" operator="greaterThan" stopIfTrue="1">
      <formula>199</formula>
    </cfRule>
  </conditionalFormatting>
  <conditionalFormatting sqref="E3:I18">
    <cfRule type="cellIs" priority="996" dxfId="0" operator="greaterThan" stopIfTrue="1">
      <formula>199</formula>
    </cfRule>
    <cfRule type="cellIs" priority="997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0">
      <selection activeCell="L36" sqref="L36"/>
    </sheetView>
  </sheetViews>
  <sheetFormatPr defaultColWidth="11.421875" defaultRowHeight="12.75"/>
  <cols>
    <col min="1" max="1" width="4.00390625" style="17" bestFit="1" customWidth="1"/>
    <col min="2" max="2" width="23.00390625" style="18" bestFit="1" customWidth="1"/>
    <col min="3" max="3" width="13.421875" style="19" bestFit="1" customWidth="1"/>
    <col min="4" max="4" width="6.7109375" style="19" bestFit="1" customWidth="1"/>
    <col min="5" max="6" width="5.140625" style="19" bestFit="1" customWidth="1"/>
    <col min="7" max="7" width="6.421875" style="19" bestFit="1" customWidth="1"/>
    <col min="8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2.140625" style="19" bestFit="1" customWidth="1"/>
    <col min="13" max="13" width="5.00390625" style="60" bestFit="1" customWidth="1"/>
    <col min="14" max="14" width="6.421875" style="57" bestFit="1" customWidth="1"/>
    <col min="15" max="15" width="4.0039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M1" s="60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1"/>
      <c r="N2" s="2"/>
      <c r="O2" s="163"/>
      <c r="Q2" s="32"/>
      <c r="R2" s="32"/>
    </row>
    <row r="3" spans="1:18" s="24" customFormat="1" ht="18.75">
      <c r="A3" s="36">
        <v>1</v>
      </c>
      <c r="B3" s="39" t="s">
        <v>33</v>
      </c>
      <c r="C3" s="33">
        <v>42624</v>
      </c>
      <c r="D3" s="114">
        <v>14</v>
      </c>
      <c r="E3" s="32">
        <v>111</v>
      </c>
      <c r="F3" s="32">
        <v>182</v>
      </c>
      <c r="G3" s="32"/>
      <c r="H3" s="32"/>
      <c r="I3" s="32"/>
      <c r="J3" s="32">
        <f aca="true" t="shared" si="0" ref="J3:J9">+E3+F3+G3+H3</f>
        <v>293</v>
      </c>
      <c r="K3" s="32">
        <v>2</v>
      </c>
      <c r="L3" s="34">
        <f aca="true" t="shared" si="1" ref="L3:L9">J3/K3</f>
        <v>146.5</v>
      </c>
      <c r="M3" s="54"/>
      <c r="N3" s="51"/>
      <c r="O3" s="37"/>
      <c r="P3" s="17"/>
      <c r="Q3" s="21"/>
      <c r="R3" s="21"/>
    </row>
    <row r="4" spans="1:18" s="24" customFormat="1" ht="18.75">
      <c r="A4" s="36"/>
      <c r="B4" s="37" t="s">
        <v>34</v>
      </c>
      <c r="C4" s="33"/>
      <c r="D4" s="114">
        <v>9</v>
      </c>
      <c r="E4" s="32">
        <v>205</v>
      </c>
      <c r="F4" s="32">
        <v>172</v>
      </c>
      <c r="G4" s="32"/>
      <c r="H4" s="32"/>
      <c r="I4" s="32"/>
      <c r="J4" s="32">
        <f t="shared" si="0"/>
        <v>377</v>
      </c>
      <c r="K4" s="32">
        <v>2</v>
      </c>
      <c r="L4" s="34">
        <f t="shared" si="1"/>
        <v>188.5</v>
      </c>
      <c r="M4" s="110">
        <f>+J3+J4</f>
        <v>670</v>
      </c>
      <c r="N4" s="110">
        <f>+M4/4</f>
        <v>167.5</v>
      </c>
      <c r="O4"/>
      <c r="P4" s="17"/>
      <c r="Q4" s="21"/>
      <c r="R4" s="21"/>
    </row>
    <row r="5" spans="1:18" s="93" customFormat="1" ht="18.75">
      <c r="A5"/>
      <c r="B5"/>
      <c r="C5"/>
      <c r="D5" s="114">
        <v>11</v>
      </c>
      <c r="E5" s="32">
        <v>146</v>
      </c>
      <c r="F5" s="32">
        <v>176</v>
      </c>
      <c r="G5" s="32"/>
      <c r="H5" s="32"/>
      <c r="I5" s="32"/>
      <c r="J5" s="32">
        <f t="shared" si="0"/>
        <v>322</v>
      </c>
      <c r="K5" s="32">
        <v>2</v>
      </c>
      <c r="L5" s="34">
        <f t="shared" si="1"/>
        <v>161</v>
      </c>
      <c r="M5"/>
      <c r="N5"/>
      <c r="P5" s="17"/>
      <c r="Q5" s="95"/>
      <c r="R5" s="95"/>
    </row>
    <row r="6" spans="1:18" s="93" customFormat="1" ht="18.75">
      <c r="A6"/>
      <c r="B6"/>
      <c r="C6"/>
      <c r="D6" s="114">
        <v>6</v>
      </c>
      <c r="E6" s="32">
        <v>154</v>
      </c>
      <c r="F6" s="32">
        <v>158</v>
      </c>
      <c r="G6"/>
      <c r="H6" s="32"/>
      <c r="I6" s="32"/>
      <c r="J6" s="32">
        <f t="shared" si="0"/>
        <v>312</v>
      </c>
      <c r="K6" s="32">
        <v>2</v>
      </c>
      <c r="L6" s="34">
        <f t="shared" si="1"/>
        <v>156</v>
      </c>
      <c r="M6" s="110">
        <f>+J5+J6</f>
        <v>634</v>
      </c>
      <c r="N6" s="110">
        <f>+M6/4</f>
        <v>158.5</v>
      </c>
      <c r="O6"/>
      <c r="P6" s="17"/>
      <c r="Q6" s="95"/>
      <c r="R6" s="95"/>
    </row>
    <row r="7" spans="1:19" s="93" customFormat="1" ht="18.75">
      <c r="A7"/>
      <c r="B7"/>
      <c r="C7"/>
      <c r="D7" s="114">
        <v>15</v>
      </c>
      <c r="E7" s="32">
        <v>202</v>
      </c>
      <c r="F7" s="32">
        <v>204</v>
      </c>
      <c r="G7"/>
      <c r="H7" s="32"/>
      <c r="I7" s="32"/>
      <c r="J7" s="137">
        <f t="shared" si="0"/>
        <v>406</v>
      </c>
      <c r="K7" s="32">
        <v>2</v>
      </c>
      <c r="L7" s="138">
        <f t="shared" si="1"/>
        <v>203</v>
      </c>
      <c r="M7" s="110"/>
      <c r="N7" s="110"/>
      <c r="O7"/>
      <c r="P7" s="17"/>
      <c r="Q7" s="21"/>
      <c r="R7" s="95"/>
      <c r="S7" s="95"/>
    </row>
    <row r="8" spans="1:19" s="93" customFormat="1" ht="18.75">
      <c r="A8"/>
      <c r="B8"/>
      <c r="C8"/>
      <c r="D8" s="114">
        <v>10</v>
      </c>
      <c r="E8" s="32">
        <v>199</v>
      </c>
      <c r="F8" s="32">
        <v>200</v>
      </c>
      <c r="G8"/>
      <c r="H8" s="32"/>
      <c r="I8" s="32"/>
      <c r="J8" s="32">
        <f t="shared" si="0"/>
        <v>399</v>
      </c>
      <c r="K8" s="32">
        <v>2</v>
      </c>
      <c r="L8" s="34">
        <f t="shared" si="1"/>
        <v>199.5</v>
      </c>
      <c r="M8" s="110">
        <f>+J7+J8</f>
        <v>805</v>
      </c>
      <c r="N8" s="111">
        <f>+M8/4</f>
        <v>201.25</v>
      </c>
      <c r="O8"/>
      <c r="P8" s="17"/>
      <c r="Q8" s="21"/>
      <c r="R8" s="95"/>
      <c r="S8" s="95"/>
    </row>
    <row r="9" spans="1:18" s="93" customFormat="1" ht="18.75">
      <c r="A9"/>
      <c r="B9"/>
      <c r="C9"/>
      <c r="D9" s="114">
        <v>11</v>
      </c>
      <c r="E9" s="32">
        <v>167</v>
      </c>
      <c r="F9" s="32">
        <v>172</v>
      </c>
      <c r="G9" s="32">
        <v>135</v>
      </c>
      <c r="H9" s="32"/>
      <c r="I9" s="32"/>
      <c r="J9" s="32">
        <f t="shared" si="0"/>
        <v>474</v>
      </c>
      <c r="K9" s="32">
        <v>3</v>
      </c>
      <c r="L9" s="34">
        <f t="shared" si="1"/>
        <v>158</v>
      </c>
      <c r="M9"/>
      <c r="N9"/>
      <c r="P9" s="17"/>
      <c r="Q9" s="95"/>
      <c r="R9" s="95"/>
    </row>
    <row r="10" spans="1:18" s="93" customFormat="1" ht="18">
      <c r="A10"/>
      <c r="B10"/>
      <c r="C10"/>
      <c r="D10"/>
      <c r="E10" s="32"/>
      <c r="F10" s="32"/>
      <c r="G10" s="32"/>
      <c r="H10" s="32"/>
      <c r="I10" s="32"/>
      <c r="J10" s="32"/>
      <c r="K10" s="32"/>
      <c r="L10" s="34"/>
      <c r="M10" s="116">
        <f>+M4+M6+J9+M8</f>
        <v>2583</v>
      </c>
      <c r="N10" s="117">
        <f>+M10/15</f>
        <v>172.2</v>
      </c>
      <c r="O10" s="36">
        <v>1</v>
      </c>
      <c r="P10" s="17"/>
      <c r="Q10" s="95"/>
      <c r="R10" s="95"/>
    </row>
    <row r="11" spans="1:18" s="93" customFormat="1" ht="18">
      <c r="A11"/>
      <c r="B11"/>
      <c r="C11"/>
      <c r="D11"/>
      <c r="E11" s="32"/>
      <c r="F11" s="32"/>
      <c r="G11" s="32"/>
      <c r="H11" s="32"/>
      <c r="I11" s="32"/>
      <c r="J11" s="32"/>
      <c r="K11" s="32"/>
      <c r="L11"/>
      <c r="M11"/>
      <c r="N11"/>
      <c r="O11"/>
      <c r="P11" s="17"/>
      <c r="Q11" s="95"/>
      <c r="R11" s="95"/>
    </row>
    <row r="12" spans="1:17" s="93" customFormat="1" ht="17.25">
      <c r="A12" s="141">
        <v>1</v>
      </c>
      <c r="B12" s="140" t="s">
        <v>66</v>
      </c>
      <c r="C12" s="142">
        <v>43009</v>
      </c>
      <c r="D12" s="114">
        <v>3</v>
      </c>
      <c r="E12" s="32">
        <v>177</v>
      </c>
      <c r="F12" s="32">
        <v>204</v>
      </c>
      <c r="G12" s="32">
        <v>221</v>
      </c>
      <c r="H12" s="32"/>
      <c r="I12"/>
      <c r="J12" s="137">
        <f>+E12+F12+G12+I12</f>
        <v>602</v>
      </c>
      <c r="K12" s="32">
        <v>3</v>
      </c>
      <c r="L12" s="138">
        <f>J12/K12</f>
        <v>200.66666666666666</v>
      </c>
      <c r="M12"/>
      <c r="N12"/>
      <c r="O12"/>
      <c r="P12" s="95"/>
      <c r="Q12" s="95"/>
    </row>
    <row r="13" spans="1:17" s="93" customFormat="1" ht="17.25">
      <c r="A13"/>
      <c r="B13" s="139" t="s">
        <v>67</v>
      </c>
      <c r="C13" s="101"/>
      <c r="D13" s="114">
        <v>10</v>
      </c>
      <c r="E13" s="32">
        <v>158</v>
      </c>
      <c r="F13" s="32">
        <v>180</v>
      </c>
      <c r="G13" s="32">
        <v>187</v>
      </c>
      <c r="H13" s="32"/>
      <c r="I13"/>
      <c r="J13" s="32">
        <f>+E13+F13+G13+I13</f>
        <v>525</v>
      </c>
      <c r="K13" s="32">
        <v>3</v>
      </c>
      <c r="L13" s="34">
        <f>J13/K13</f>
        <v>175</v>
      </c>
      <c r="M13"/>
      <c r="N13"/>
      <c r="O13"/>
      <c r="P13" s="95"/>
      <c r="Q13" s="95"/>
    </row>
    <row r="14" spans="1:17" s="93" customFormat="1" ht="17.25">
      <c r="A14"/>
      <c r="B14"/>
      <c r="C14" s="101"/>
      <c r="D14" s="114">
        <v>1</v>
      </c>
      <c r="E14" s="32">
        <v>204</v>
      </c>
      <c r="F14" s="32">
        <v>198</v>
      </c>
      <c r="G14" s="32">
        <v>189</v>
      </c>
      <c r="H14" s="32"/>
      <c r="I14"/>
      <c r="J14" s="32">
        <f>+E14+F14+G14+I14</f>
        <v>591</v>
      </c>
      <c r="K14" s="32">
        <v>3</v>
      </c>
      <c r="L14" s="34">
        <f>J14/K14</f>
        <v>197</v>
      </c>
      <c r="M14" s="136">
        <f>+J12+J13+J14</f>
        <v>1718</v>
      </c>
      <c r="N14" s="119">
        <f>+M14/9</f>
        <v>190.88888888888889</v>
      </c>
      <c r="O14" s="143">
        <v>1</v>
      </c>
      <c r="P14" s="95"/>
      <c r="Q14" s="95"/>
    </row>
    <row r="15" spans="1:18" s="93" customFormat="1" ht="18">
      <c r="A15"/>
      <c r="B15"/>
      <c r="C15"/>
      <c r="D15" s="105"/>
      <c r="E15" s="32"/>
      <c r="F15" s="32"/>
      <c r="G15" s="32"/>
      <c r="H15" s="32"/>
      <c r="I15" s="32"/>
      <c r="J15" s="32"/>
      <c r="K15" s="32"/>
      <c r="L15"/>
      <c r="M15"/>
      <c r="N15" s="2"/>
      <c r="O15"/>
      <c r="P15" s="17"/>
      <c r="Q15" s="95"/>
      <c r="R15" s="95"/>
    </row>
    <row r="16" spans="2:12" ht="17.25">
      <c r="B16" s="140" t="s">
        <v>72</v>
      </c>
      <c r="C16" s="142">
        <v>43051</v>
      </c>
      <c r="D16" s="114">
        <v>12</v>
      </c>
      <c r="E16" s="32">
        <v>175</v>
      </c>
      <c r="F16" s="32">
        <v>160</v>
      </c>
      <c r="G16" s="32">
        <v>179</v>
      </c>
      <c r="H16" s="32">
        <v>152</v>
      </c>
      <c r="J16" s="32">
        <f>SUM(E16:H16)</f>
        <v>666</v>
      </c>
      <c r="K16" s="32">
        <v>4</v>
      </c>
      <c r="L16" s="65">
        <f>J16/K16</f>
        <v>166.5</v>
      </c>
    </row>
    <row r="17" spans="1:17" s="93" customFormat="1" ht="18.75">
      <c r="A17"/>
      <c r="B17" t="s">
        <v>76</v>
      </c>
      <c r="C17" s="101"/>
      <c r="D17" s="114">
        <v>3</v>
      </c>
      <c r="E17" s="32">
        <v>224</v>
      </c>
      <c r="F17" s="32">
        <v>137</v>
      </c>
      <c r="G17" s="32">
        <v>157</v>
      </c>
      <c r="H17" s="32">
        <v>224</v>
      </c>
      <c r="I17"/>
      <c r="J17" s="32">
        <f>SUM(E17:H17)</f>
        <v>742</v>
      </c>
      <c r="K17" s="32">
        <v>4</v>
      </c>
      <c r="L17" s="138">
        <f>J17/K17</f>
        <v>185.5</v>
      </c>
      <c r="M17" s="134">
        <f>+J17+J16</f>
        <v>1408</v>
      </c>
      <c r="N17" s="132">
        <f>+M17/8</f>
        <v>176</v>
      </c>
      <c r="O17" s="17"/>
      <c r="P17" s="95"/>
      <c r="Q17" s="95"/>
    </row>
    <row r="18" spans="1:17" s="93" customFormat="1" ht="18.75">
      <c r="A18"/>
      <c r="B18"/>
      <c r="C18" s="101"/>
      <c r="D18" s="114">
        <v>17</v>
      </c>
      <c r="E18" s="32">
        <v>164</v>
      </c>
      <c r="F18" s="32">
        <v>212</v>
      </c>
      <c r="G18" s="32">
        <v>212</v>
      </c>
      <c r="H18" s="32"/>
      <c r="I18"/>
      <c r="J18" s="32">
        <f>SUM(E18:H18)</f>
        <v>588</v>
      </c>
      <c r="K18" s="32">
        <v>3</v>
      </c>
      <c r="L18" s="138">
        <f>J18/K18</f>
        <v>196</v>
      </c>
      <c r="M18" s="134"/>
      <c r="N18" s="132"/>
      <c r="O18" s="17"/>
      <c r="P18" s="95"/>
      <c r="Q18" s="95"/>
    </row>
    <row r="19" spans="2:17" s="93" customFormat="1" ht="18.75">
      <c r="B19"/>
      <c r="C19" s="101"/>
      <c r="D19" s="114">
        <v>10</v>
      </c>
      <c r="E19" s="32">
        <v>241</v>
      </c>
      <c r="F19" s="32">
        <v>246</v>
      </c>
      <c r="G19" s="32">
        <v>214</v>
      </c>
      <c r="H19"/>
      <c r="I19"/>
      <c r="J19" s="146">
        <f>SUM(E19:H19)</f>
        <v>701</v>
      </c>
      <c r="K19" s="32">
        <v>3</v>
      </c>
      <c r="L19" s="65">
        <f>J19/K19</f>
        <v>233.66666666666666</v>
      </c>
      <c r="M19" s="134">
        <f>+J19+J18</f>
        <v>1289</v>
      </c>
      <c r="N19" s="132">
        <f>+M19/6</f>
        <v>214.83333333333334</v>
      </c>
      <c r="O19" s="17"/>
      <c r="P19" s="95"/>
      <c r="Q19" s="95"/>
    </row>
    <row r="20" spans="1:17" s="93" customFormat="1" ht="18">
      <c r="A20" s="23"/>
      <c r="B20"/>
      <c r="C20" s="101"/>
      <c r="D20"/>
      <c r="E20"/>
      <c r="F20"/>
      <c r="G20"/>
      <c r="H20"/>
      <c r="I20" s="64"/>
      <c r="J20" s="32"/>
      <c r="K20" s="32"/>
      <c r="L20" s="32"/>
      <c r="M20" s="136">
        <f>+M17+M19</f>
        <v>2697</v>
      </c>
      <c r="N20" s="119">
        <f>+M20/14</f>
        <v>192.64285714285714</v>
      </c>
      <c r="O20" s="17"/>
      <c r="P20" s="95"/>
      <c r="Q20" s="95"/>
    </row>
    <row r="21" spans="1:18" s="93" customFormat="1" ht="18">
      <c r="A21" s="2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7"/>
      <c r="Q21" s="95"/>
      <c r="R21" s="95"/>
    </row>
    <row r="22" spans="1:18" s="93" customFormat="1" ht="18">
      <c r="A22" s="36">
        <v>1</v>
      </c>
      <c r="B22" s="39" t="s">
        <v>79</v>
      </c>
      <c r="C22" s="142">
        <v>43065</v>
      </c>
      <c r="D22"/>
      <c r="E22" s="32">
        <v>150</v>
      </c>
      <c r="F22" s="32">
        <v>248</v>
      </c>
      <c r="G22" s="32">
        <v>170</v>
      </c>
      <c r="H22" s="32"/>
      <c r="I22"/>
      <c r="J22" s="32">
        <f>+E22+F22+G22+I22</f>
        <v>568</v>
      </c>
      <c r="K22" s="32">
        <v>3</v>
      </c>
      <c r="L22" s="34">
        <f>J22/K22</f>
        <v>189.33333333333334</v>
      </c>
      <c r="M22"/>
      <c r="N22"/>
      <c r="O22" s="36"/>
      <c r="P22" s="17"/>
      <c r="Q22" s="95"/>
      <c r="R22" s="95"/>
    </row>
    <row r="23" spans="1:18" s="93" customFormat="1" ht="18">
      <c r="A23"/>
      <c r="B23" t="s">
        <v>82</v>
      </c>
      <c r="C23" s="101"/>
      <c r="D23"/>
      <c r="E23" s="32">
        <v>170</v>
      </c>
      <c r="F23" s="32">
        <v>200</v>
      </c>
      <c r="G23" s="32"/>
      <c r="H23" s="32"/>
      <c r="I23"/>
      <c r="J23" s="32">
        <f>+E23+F23+G23+I23</f>
        <v>370</v>
      </c>
      <c r="K23" s="32">
        <v>1</v>
      </c>
      <c r="L23" s="34">
        <f>J23/K23</f>
        <v>370</v>
      </c>
      <c r="M23" s="136">
        <f>+J22+J23</f>
        <v>938</v>
      </c>
      <c r="N23" s="119">
        <f>+M23/5</f>
        <v>187.6</v>
      </c>
      <c r="O23" s="36">
        <v>1</v>
      </c>
      <c r="P23" s="17"/>
      <c r="Q23" s="95"/>
      <c r="R23" s="95"/>
    </row>
    <row r="24" spans="1:18" s="93" customFormat="1" ht="18">
      <c r="A24"/>
      <c r="B24"/>
      <c r="C24" s="101"/>
      <c r="D24"/>
      <c r="E24" s="32"/>
      <c r="F24" s="32"/>
      <c r="G24" s="32"/>
      <c r="H24" s="32"/>
      <c r="I24"/>
      <c r="J24" s="32"/>
      <c r="K24" s="32"/>
      <c r="L24" s="34"/>
      <c r="M24"/>
      <c r="N24"/>
      <c r="O24"/>
      <c r="P24" s="17"/>
      <c r="Q24" s="95"/>
      <c r="R24" s="95"/>
    </row>
    <row r="25" spans="1:18" s="93" customFormat="1" ht="18">
      <c r="A25"/>
      <c r="B25"/>
      <c r="C25" s="101"/>
      <c r="D25"/>
      <c r="E25" s="32"/>
      <c r="F25" s="32"/>
      <c r="G25" s="32"/>
      <c r="H25" s="32"/>
      <c r="I25"/>
      <c r="J25" s="32"/>
      <c r="K25" s="32"/>
      <c r="L25" s="34"/>
      <c r="M25"/>
      <c r="N25"/>
      <c r="O25"/>
      <c r="P25" s="17"/>
      <c r="Q25" s="95"/>
      <c r="R25" s="95"/>
    </row>
    <row r="26" spans="1:18" s="93" customFormat="1" ht="18">
      <c r="A26"/>
      <c r="B26"/>
      <c r="C26" s="101"/>
      <c r="D26"/>
      <c r="E26" s="32"/>
      <c r="F26" s="32"/>
      <c r="G26" s="32"/>
      <c r="H26" s="32"/>
      <c r="I26"/>
      <c r="J26" s="32"/>
      <c r="K26" s="32"/>
      <c r="L26" s="34"/>
      <c r="M26"/>
      <c r="N26"/>
      <c r="O26"/>
      <c r="P26" s="17"/>
      <c r="Q26" s="95"/>
      <c r="R26" s="95"/>
    </row>
    <row r="27" spans="1:18" s="93" customFormat="1" ht="18">
      <c r="A27"/>
      <c r="B27"/>
      <c r="C27" s="101"/>
      <c r="D27"/>
      <c r="E27" s="32"/>
      <c r="F27" s="32"/>
      <c r="G27" s="32"/>
      <c r="H27" s="32"/>
      <c r="I27"/>
      <c r="J27" s="32"/>
      <c r="K27" s="32"/>
      <c r="L27" s="34"/>
      <c r="M27"/>
      <c r="N27"/>
      <c r="O27"/>
      <c r="P27" s="17"/>
      <c r="Q27" s="95"/>
      <c r="R27" s="95"/>
    </row>
    <row r="28" spans="1:18" s="93" customFormat="1" ht="18">
      <c r="A28" s="23"/>
      <c r="B28"/>
      <c r="C28"/>
      <c r="D28"/>
      <c r="E28" s="32"/>
      <c r="F28" s="32"/>
      <c r="G28" s="32"/>
      <c r="H28" s="32"/>
      <c r="I28" s="32"/>
      <c r="J28" s="21"/>
      <c r="K28" s="21"/>
      <c r="L28" s="21"/>
      <c r="M28" s="1"/>
      <c r="N28" s="2"/>
      <c r="O28" s="2"/>
      <c r="P28" s="17"/>
      <c r="Q28" s="95"/>
      <c r="R28" s="95"/>
    </row>
    <row r="29" spans="1:18" s="93" customFormat="1" ht="18">
      <c r="A29" s="23">
        <f>SUM(A3:A15)</f>
        <v>2</v>
      </c>
      <c r="B29" s="24"/>
      <c r="C29" s="23" t="s">
        <v>4</v>
      </c>
      <c r="D29" s="23"/>
      <c r="E29" s="23"/>
      <c r="F29" s="23"/>
      <c r="G29" s="23"/>
      <c r="H29" s="23"/>
      <c r="I29" s="23"/>
      <c r="J29" s="23">
        <f>SUM(J3:J23)</f>
        <v>7936</v>
      </c>
      <c r="K29" s="23">
        <f>SUM(K3:K23)</f>
        <v>42</v>
      </c>
      <c r="L29" s="27">
        <f>J29/K29</f>
        <v>188.95238095238096</v>
      </c>
      <c r="M29" s="1"/>
      <c r="N29" s="2"/>
      <c r="O29" s="23">
        <f>SUM(O10:O15)</f>
        <v>2</v>
      </c>
      <c r="P29" s="17"/>
      <c r="Q29" s="95"/>
      <c r="R29" s="95"/>
    </row>
    <row r="30" spans="1:18" s="93" customFormat="1" ht="18">
      <c r="A30" s="23"/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N30" s="2"/>
      <c r="O30" s="23"/>
      <c r="P30" s="17"/>
      <c r="Q30" s="95"/>
      <c r="R30" s="95"/>
    </row>
    <row r="31" spans="1:18" s="93" customFormat="1" ht="18">
      <c r="A31" s="23"/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N31" s="2"/>
      <c r="O31" s="23"/>
      <c r="P31" s="17"/>
      <c r="Q31" s="95"/>
      <c r="R31" s="95"/>
    </row>
    <row r="32" spans="1:18" s="93" customFormat="1" ht="18">
      <c r="A32" s="23"/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N32" s="2"/>
      <c r="O32" s="23"/>
      <c r="P32" s="17"/>
      <c r="Q32" s="95"/>
      <c r="R32" s="95"/>
    </row>
    <row r="33" spans="1:18" s="93" customFormat="1" ht="18">
      <c r="A33" s="23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N33" s="2"/>
      <c r="O33" s="23"/>
      <c r="P33" s="17"/>
      <c r="Q33" s="95"/>
      <c r="R33" s="95"/>
    </row>
    <row r="34" spans="1:18" s="93" customFormat="1" ht="18">
      <c r="A34" s="23"/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N34" s="2"/>
      <c r="O34" s="23"/>
      <c r="P34" s="17"/>
      <c r="Q34" s="95"/>
      <c r="R34" s="95"/>
    </row>
    <row r="35" spans="1:18" s="93" customFormat="1" ht="18">
      <c r="A35" s="23"/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N35" s="2"/>
      <c r="O35" s="23"/>
      <c r="P35" s="17"/>
      <c r="Q35" s="95"/>
      <c r="R35" s="95"/>
    </row>
    <row r="36" spans="1:18" s="93" customFormat="1" ht="18">
      <c r="A36" s="23"/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"/>
      <c r="N36" s="2"/>
      <c r="O36" s="23"/>
      <c r="P36" s="17"/>
      <c r="Q36" s="95"/>
      <c r="R36" s="95"/>
    </row>
    <row r="37" spans="1:18" s="93" customFormat="1" ht="18">
      <c r="A37" s="23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N37" s="2"/>
      <c r="O37" s="23"/>
      <c r="P37" s="17"/>
      <c r="Q37" s="95"/>
      <c r="R37" s="95"/>
    </row>
    <row r="38" spans="1:19" s="93" customFormat="1" ht="18">
      <c r="A38" s="23"/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N38" s="2"/>
      <c r="O38" s="23"/>
      <c r="P38" s="17"/>
      <c r="Q38" s="23"/>
      <c r="R38" s="95"/>
      <c r="S38" s="95"/>
    </row>
    <row r="39" spans="1:19" s="93" customFormat="1" ht="18">
      <c r="A39" s="23"/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"/>
      <c r="N39" s="2"/>
      <c r="O39" s="23"/>
      <c r="P39" s="17"/>
      <c r="Q39" s="23"/>
      <c r="R39" s="95"/>
      <c r="S39" s="95"/>
    </row>
    <row r="40" spans="1:19" s="93" customFormat="1" ht="18">
      <c r="A40" s="23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"/>
      <c r="N40" s="2"/>
      <c r="O40" s="23"/>
      <c r="P40" s="17"/>
      <c r="Q40" s="23"/>
      <c r="R40" s="95"/>
      <c r="S40" s="95"/>
    </row>
    <row r="41" spans="1:19" s="93" customFormat="1" ht="18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"/>
      <c r="N41" s="2"/>
      <c r="O41" s="23"/>
      <c r="P41" s="17"/>
      <c r="Q41" s="23"/>
      <c r="R41" s="95"/>
      <c r="S41" s="95"/>
    </row>
    <row r="42" spans="1:19" s="93" customFormat="1" ht="18">
      <c r="A42" s="23"/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"/>
      <c r="N42" s="2"/>
      <c r="O42" s="23"/>
      <c r="P42" s="17"/>
      <c r="Q42" s="23"/>
      <c r="R42" s="95"/>
      <c r="S42" s="95"/>
    </row>
    <row r="43" spans="1:18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"/>
      <c r="N43" s="2"/>
      <c r="O43" s="23"/>
      <c r="P43" s="17"/>
      <c r="Q43" s="21"/>
      <c r="R43" s="21"/>
    </row>
    <row r="44" spans="1:18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"/>
      <c r="N44" s="2"/>
      <c r="O44" s="23"/>
      <c r="P44" s="17"/>
      <c r="Q44" s="21"/>
      <c r="R44" s="21"/>
    </row>
    <row r="45" spans="1:18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"/>
      <c r="N45" s="2"/>
      <c r="O45" s="23"/>
      <c r="P45" s="17"/>
      <c r="Q45" s="21"/>
      <c r="R45" s="21"/>
    </row>
    <row r="46" spans="1:18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"/>
      <c r="N46" s="2"/>
      <c r="O46" s="23"/>
      <c r="P46" s="17"/>
      <c r="Q46" s="21"/>
      <c r="R46" s="21"/>
    </row>
    <row r="47" spans="1:18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"/>
      <c r="N47" s="2"/>
      <c r="O47" s="23"/>
      <c r="P47" s="17"/>
      <c r="Q47" s="21"/>
      <c r="R47" s="21"/>
    </row>
    <row r="48" spans="1:18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"/>
      <c r="N48" s="2"/>
      <c r="O48" s="23"/>
      <c r="P48" s="17"/>
      <c r="Q48" s="21"/>
      <c r="R48" s="21"/>
    </row>
    <row r="49" spans="1:18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"/>
      <c r="N49" s="2"/>
      <c r="O49" s="23"/>
      <c r="P49" s="17"/>
      <c r="Q49" s="21"/>
      <c r="R49" s="21"/>
    </row>
    <row r="50" spans="1:18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"/>
      <c r="N50" s="2"/>
      <c r="O50" s="23"/>
      <c r="P50" s="17"/>
      <c r="Q50" s="21"/>
      <c r="R50" s="21"/>
    </row>
    <row r="51" spans="1:18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"/>
      <c r="N51" s="2"/>
      <c r="O51" s="23"/>
      <c r="P51" s="17"/>
      <c r="Q51" s="21"/>
      <c r="R51" s="21"/>
    </row>
    <row r="52" spans="1:18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"/>
      <c r="N52" s="2"/>
      <c r="O52" s="23"/>
      <c r="P52" s="17"/>
      <c r="Q52" s="21"/>
      <c r="R52" s="21"/>
    </row>
    <row r="53" spans="1:18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"/>
      <c r="N53" s="2"/>
      <c r="O53" s="23"/>
      <c r="P53" s="17"/>
      <c r="Q53" s="21"/>
      <c r="R53" s="21"/>
    </row>
    <row r="54" spans="1:18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"/>
      <c r="N54" s="2"/>
      <c r="O54" s="23"/>
      <c r="P54" s="17"/>
      <c r="Q54" s="21"/>
      <c r="R54" s="21"/>
    </row>
    <row r="55" spans="1:18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"/>
      <c r="N55" s="2"/>
      <c r="O55" s="23"/>
      <c r="P55" s="17"/>
      <c r="Q55" s="21"/>
      <c r="R55" s="21"/>
    </row>
    <row r="56" spans="1:18" s="24" customFormat="1" ht="18">
      <c r="A56" s="1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"/>
      <c r="N56" s="2"/>
      <c r="O56" s="23"/>
      <c r="P56" s="17"/>
      <c r="Q56" s="21"/>
      <c r="R56" s="21"/>
    </row>
    <row r="57" spans="1:18" s="24" customFormat="1" ht="18">
      <c r="A57" s="1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"/>
      <c r="N57" s="2"/>
      <c r="O57" s="23"/>
      <c r="P57" s="17"/>
      <c r="Q57" s="21"/>
      <c r="R57" s="21"/>
    </row>
    <row r="58" spans="1:18" s="24" customFormat="1" ht="18">
      <c r="A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"/>
      <c r="N58" s="2"/>
      <c r="O58" s="23"/>
      <c r="P58" s="17"/>
      <c r="Q58" s="21"/>
      <c r="R58" s="21"/>
    </row>
    <row r="59" spans="1:18" s="24" customFormat="1" ht="18">
      <c r="A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"/>
      <c r="N59" s="2"/>
      <c r="O59" s="17"/>
      <c r="P59" s="17"/>
      <c r="Q59" s="21"/>
      <c r="R59" s="21"/>
    </row>
    <row r="60" spans="1:18" s="24" customFormat="1" ht="18">
      <c r="A60" s="1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"/>
      <c r="N60" s="2"/>
      <c r="O60" s="17"/>
      <c r="P60" s="17"/>
      <c r="Q60" s="21"/>
      <c r="R60" s="21"/>
    </row>
    <row r="61" spans="1:18" s="24" customFormat="1" ht="18">
      <c r="A61" s="1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"/>
      <c r="N61" s="57"/>
      <c r="O61" s="17"/>
      <c r="P61" s="17"/>
      <c r="Q61" s="21"/>
      <c r="R61" s="21"/>
    </row>
    <row r="62" spans="1:18" s="24" customFormat="1" ht="18">
      <c r="A62" s="1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"/>
      <c r="N62" s="57"/>
      <c r="O62" s="17"/>
      <c r="P62" s="17"/>
      <c r="Q62" s="21"/>
      <c r="R62" s="21"/>
    </row>
    <row r="63" spans="1:18" s="24" customFormat="1" ht="18">
      <c r="A63" s="1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"/>
      <c r="N63" s="57"/>
      <c r="O63" s="17"/>
      <c r="P63" s="17"/>
      <c r="Q63" s="21"/>
      <c r="R63" s="21"/>
    </row>
    <row r="64" spans="1:18" s="24" customFormat="1" ht="18">
      <c r="A64" s="1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"/>
      <c r="N64" s="57"/>
      <c r="O64" s="17"/>
      <c r="P64" s="17"/>
      <c r="Q64" s="21"/>
      <c r="R64" s="21"/>
    </row>
    <row r="65" spans="1:18" s="24" customFormat="1" ht="18">
      <c r="A65" s="1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"/>
      <c r="N65" s="57"/>
      <c r="O65" s="17"/>
      <c r="P65" s="17"/>
      <c r="Q65" s="21"/>
      <c r="R65" s="21"/>
    </row>
    <row r="66" spans="1:18" s="24" customFormat="1" ht="18">
      <c r="A66" s="1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60"/>
      <c r="N66" s="57"/>
      <c r="O66" s="17"/>
      <c r="P66" s="17"/>
      <c r="Q66" s="21"/>
      <c r="R66" s="21"/>
    </row>
    <row r="67" spans="1:18" s="24" customFormat="1" ht="18">
      <c r="A67" s="1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60"/>
      <c r="N67" s="57"/>
      <c r="O67" s="17"/>
      <c r="P67" s="17"/>
      <c r="Q67" s="21"/>
      <c r="R67" s="21"/>
    </row>
    <row r="68" spans="1:18" s="24" customFormat="1" ht="18">
      <c r="A68" s="1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60"/>
      <c r="N68" s="57"/>
      <c r="O68" s="17"/>
      <c r="P68" s="17"/>
      <c r="Q68" s="21"/>
      <c r="R68" s="21"/>
    </row>
    <row r="69" spans="1:18" s="24" customFormat="1" ht="18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60"/>
      <c r="N69" s="57"/>
      <c r="O69" s="17"/>
      <c r="P69" s="17"/>
      <c r="Q69" s="21"/>
      <c r="R69" s="21"/>
    </row>
    <row r="70" spans="1:18" s="24" customFormat="1" ht="18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0"/>
      <c r="N70" s="57"/>
      <c r="O70" s="17"/>
      <c r="P70" s="17"/>
      <c r="Q70" s="21"/>
      <c r="R70" s="21"/>
    </row>
    <row r="71" spans="1:18" s="24" customFormat="1" ht="18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0"/>
      <c r="N71" s="57"/>
      <c r="O71" s="17"/>
      <c r="P71" s="17"/>
      <c r="Q71" s="21"/>
      <c r="R71" s="21"/>
    </row>
    <row r="72" spans="1:18" s="24" customFormat="1" ht="18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0"/>
      <c r="N72" s="57"/>
      <c r="O72" s="17"/>
      <c r="P72" s="17"/>
      <c r="Q72" s="21"/>
      <c r="R72" s="21"/>
    </row>
    <row r="73" spans="1:18" s="24" customFormat="1" ht="18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0"/>
      <c r="N73" s="57"/>
      <c r="O73" s="17"/>
      <c r="P73" s="17"/>
      <c r="Q73" s="21"/>
      <c r="R73" s="21"/>
    </row>
    <row r="74" spans="1:18" s="24" customFormat="1" ht="18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0"/>
      <c r="N74" s="57"/>
      <c r="O74" s="17"/>
      <c r="P74" s="17"/>
      <c r="Q74" s="21"/>
      <c r="R74" s="21"/>
    </row>
    <row r="75" spans="1:18" s="24" customFormat="1" ht="18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0"/>
      <c r="N75" s="57"/>
      <c r="O75" s="17"/>
      <c r="P75" s="17"/>
      <c r="Q75" s="21"/>
      <c r="R75" s="21"/>
    </row>
    <row r="76" spans="1:17" s="24" customFormat="1" ht="18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0"/>
      <c r="N76" s="57"/>
      <c r="O76" s="17"/>
      <c r="P76" s="17"/>
      <c r="Q76" s="21"/>
    </row>
    <row r="77" spans="1:17" s="24" customFormat="1" ht="18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60"/>
      <c r="N77" s="57"/>
      <c r="O77" s="17"/>
      <c r="P77" s="17"/>
      <c r="Q77" s="21"/>
    </row>
    <row r="78" spans="1:17" s="24" customFormat="1" ht="18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60"/>
      <c r="N78" s="57"/>
      <c r="O78" s="17"/>
      <c r="P78" s="17"/>
      <c r="Q78" s="21"/>
    </row>
    <row r="79" spans="1:17" s="24" customFormat="1" ht="18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60"/>
      <c r="N79" s="57"/>
      <c r="O79" s="17"/>
      <c r="P79" s="17"/>
      <c r="Q79" s="21"/>
    </row>
    <row r="80" spans="1:17" s="24" customFormat="1" ht="18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60"/>
      <c r="N80" s="57"/>
      <c r="O80" s="17"/>
      <c r="P80" s="17"/>
      <c r="Q80" s="21"/>
    </row>
    <row r="81" spans="1:18" s="24" customFormat="1" ht="18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60"/>
      <c r="N81" s="57"/>
      <c r="O81" s="17"/>
      <c r="P81" s="17"/>
      <c r="Q81" s="21"/>
      <c r="R81" s="21"/>
    </row>
    <row r="82" spans="1:18" s="24" customFormat="1" ht="18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60"/>
      <c r="N82" s="57"/>
      <c r="O82" s="17"/>
      <c r="P82" s="17"/>
      <c r="Q82" s="21"/>
      <c r="R82" s="21"/>
    </row>
    <row r="83" spans="1:18" s="24" customFormat="1" ht="18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60"/>
      <c r="N83" s="57"/>
      <c r="O83" s="17"/>
      <c r="P83" s="17"/>
      <c r="Q83" s="21"/>
      <c r="R83" s="21"/>
    </row>
    <row r="84" spans="1:18" s="24" customFormat="1" ht="18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60"/>
      <c r="N84" s="57"/>
      <c r="O84" s="17"/>
      <c r="P84" s="17"/>
      <c r="Q84" s="21"/>
      <c r="R84" s="21"/>
    </row>
    <row r="85" spans="1:18" s="24" customFormat="1" ht="18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60"/>
      <c r="N85" s="57"/>
      <c r="O85" s="17"/>
      <c r="P85" s="17"/>
      <c r="Q85" s="21"/>
      <c r="R85" s="21"/>
    </row>
    <row r="86" spans="1:18" s="26" customFormat="1" ht="18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60"/>
      <c r="N86" s="57"/>
      <c r="O86" s="17"/>
      <c r="P86" s="17"/>
      <c r="Q86" s="23"/>
      <c r="R86" s="23"/>
    </row>
    <row r="87" spans="1:18" s="26" customFormat="1" ht="18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60"/>
      <c r="N87" s="57"/>
      <c r="O87" s="17"/>
      <c r="P87" s="17"/>
      <c r="Q87" s="23"/>
      <c r="R87" s="23"/>
    </row>
    <row r="88" spans="1:17" s="26" customFormat="1" ht="18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60"/>
      <c r="N88" s="57"/>
      <c r="O88" s="17"/>
      <c r="P88" s="17"/>
      <c r="Q88" s="23"/>
    </row>
    <row r="89" spans="1:17" s="26" customFormat="1" ht="18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60"/>
      <c r="N89" s="57"/>
      <c r="O89" s="17"/>
      <c r="P89" s="17"/>
      <c r="Q89" s="23"/>
    </row>
    <row r="90" spans="1:17" s="26" customFormat="1" ht="18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60"/>
      <c r="N90" s="57"/>
      <c r="O90" s="17"/>
      <c r="P90" s="17"/>
      <c r="Q90" s="23"/>
    </row>
    <row r="91" spans="1:18" s="26" customFormat="1" ht="18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60"/>
      <c r="N91" s="57"/>
      <c r="O91" s="17"/>
      <c r="P91" s="17"/>
      <c r="Q91" s="23"/>
      <c r="R91" s="23"/>
    </row>
    <row r="92" spans="1:17" s="26" customFormat="1" ht="18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60"/>
      <c r="N92" s="57"/>
      <c r="O92" s="17"/>
      <c r="P92" s="17"/>
      <c r="Q92" s="23"/>
    </row>
    <row r="93" spans="1:17" s="26" customFormat="1" ht="18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60"/>
      <c r="N93" s="57"/>
      <c r="O93" s="17"/>
      <c r="P93" s="17"/>
      <c r="Q93" s="23"/>
    </row>
    <row r="94" spans="1:18" s="26" customFormat="1" ht="18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60"/>
      <c r="N94" s="57"/>
      <c r="O94" s="17"/>
      <c r="P94" s="17"/>
      <c r="Q94" s="23"/>
      <c r="R94" s="23"/>
    </row>
    <row r="95" spans="1:17" s="26" customFormat="1" ht="18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60"/>
      <c r="N95" s="57"/>
      <c r="O95" s="17"/>
      <c r="P95" s="17"/>
      <c r="Q95" s="23"/>
    </row>
    <row r="96" spans="1:17" s="26" customFormat="1" ht="18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60"/>
      <c r="N96" s="57"/>
      <c r="O96" s="17"/>
      <c r="P96" s="17"/>
      <c r="Q96" s="23"/>
    </row>
    <row r="97" spans="1:17" s="26" customFormat="1" ht="18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60"/>
      <c r="N97" s="57"/>
      <c r="O97" s="17"/>
      <c r="P97" s="17"/>
      <c r="Q97" s="23"/>
    </row>
    <row r="98" spans="1:17" s="26" customFormat="1" ht="18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60"/>
      <c r="N98" s="57"/>
      <c r="O98" s="17"/>
      <c r="P98" s="17"/>
      <c r="Q98" s="23"/>
    </row>
    <row r="99" spans="1:17" s="24" customFormat="1" ht="18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60"/>
      <c r="N99" s="57"/>
      <c r="O99" s="17"/>
      <c r="P99" s="17"/>
      <c r="Q99" s="21"/>
    </row>
    <row r="100" spans="1:17" s="24" customFormat="1" ht="18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60"/>
      <c r="N100" s="57"/>
      <c r="O100" s="17"/>
      <c r="P100" s="17"/>
      <c r="Q100" s="21"/>
    </row>
    <row r="101" spans="1:17" s="24" customFormat="1" ht="18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60"/>
      <c r="N101" s="57"/>
      <c r="O101" s="17"/>
      <c r="P101" s="17"/>
      <c r="Q101" s="21"/>
    </row>
    <row r="102" spans="1:17" s="24" customFormat="1" ht="18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60"/>
      <c r="N102" s="57"/>
      <c r="O102" s="17"/>
      <c r="P102" s="17"/>
      <c r="Q102" s="21"/>
    </row>
    <row r="103" spans="1:17" s="24" customFormat="1" ht="18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60"/>
      <c r="N103" s="57"/>
      <c r="O103" s="17"/>
      <c r="P103" s="17"/>
      <c r="Q103" s="21"/>
    </row>
    <row r="104" spans="1:17" s="24" customFormat="1" ht="18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60"/>
      <c r="N104" s="57"/>
      <c r="O104" s="17"/>
      <c r="P104" s="17"/>
      <c r="Q104" s="21"/>
    </row>
    <row r="105" spans="1:16" s="24" customFormat="1" ht="18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60"/>
      <c r="N105" s="57"/>
      <c r="O105" s="17"/>
      <c r="P105" s="17"/>
    </row>
    <row r="106" spans="1:16" s="24" customFormat="1" ht="18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60"/>
      <c r="N106" s="57"/>
      <c r="O106" s="17"/>
      <c r="P106" s="17"/>
    </row>
    <row r="107" spans="1:16" s="24" customFormat="1" ht="18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60"/>
      <c r="N107" s="57"/>
      <c r="O107" s="17"/>
      <c r="P107" s="17"/>
    </row>
    <row r="108" spans="1:16" s="24" customFormat="1" ht="18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60"/>
      <c r="N108" s="57"/>
      <c r="O108" s="17"/>
      <c r="P108" s="17"/>
    </row>
    <row r="109" spans="1:17" s="24" customFormat="1" ht="18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60"/>
      <c r="N109" s="57"/>
      <c r="O109" s="17"/>
      <c r="P109" s="17"/>
      <c r="Q109" s="21"/>
    </row>
    <row r="110" spans="1:17" s="24" customFormat="1" ht="18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60"/>
      <c r="N110" s="57"/>
      <c r="O110" s="17"/>
      <c r="P110" s="17"/>
      <c r="Q110" s="21"/>
    </row>
    <row r="111" spans="1:18" s="26" customFormat="1" ht="18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60"/>
      <c r="N111" s="57"/>
      <c r="O111" s="17"/>
      <c r="P111" s="17"/>
      <c r="Q111" s="23"/>
      <c r="R111" s="23"/>
    </row>
    <row r="112" spans="1:18" s="24" customFormat="1" ht="18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60"/>
      <c r="N112" s="57"/>
      <c r="O112" s="17"/>
      <c r="P112" s="17"/>
      <c r="Q112" s="21"/>
      <c r="R112" s="21"/>
    </row>
    <row r="113" spans="1:18" s="24" customFormat="1" ht="18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60"/>
      <c r="N113" s="57"/>
      <c r="O113" s="17"/>
      <c r="P113" s="17"/>
      <c r="Q113" s="21"/>
      <c r="R113" s="21"/>
    </row>
    <row r="114" spans="1:18" s="24" customFormat="1" ht="18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60"/>
      <c r="N114" s="57"/>
      <c r="O114" s="17"/>
      <c r="P114" s="17"/>
      <c r="Q114" s="21"/>
      <c r="R114" s="21"/>
    </row>
    <row r="115" spans="1:18" s="24" customFormat="1" ht="18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60"/>
      <c r="N115" s="57"/>
      <c r="O115" s="17"/>
      <c r="P115" s="17"/>
      <c r="Q115" s="21"/>
      <c r="R115" s="21"/>
    </row>
    <row r="116" spans="1:18" s="24" customFormat="1" ht="18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60"/>
      <c r="N116" s="57"/>
      <c r="O116" s="17"/>
      <c r="P116" s="17"/>
      <c r="Q116" s="21"/>
      <c r="R116" s="21"/>
    </row>
    <row r="117" spans="1:18" s="24" customFormat="1" ht="18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60"/>
      <c r="N117" s="57"/>
      <c r="O117" s="17"/>
      <c r="P117" s="17"/>
      <c r="Q117" s="21"/>
      <c r="R117" s="21"/>
    </row>
    <row r="118" spans="1:18" s="24" customFormat="1" ht="18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60"/>
      <c r="N118" s="57"/>
      <c r="O118" s="17"/>
      <c r="P118" s="17"/>
      <c r="Q118" s="21"/>
      <c r="R118" s="21"/>
    </row>
  </sheetData>
  <sheetProtection/>
  <mergeCells count="2">
    <mergeCell ref="A1:A2"/>
    <mergeCell ref="O1:O2"/>
  </mergeCells>
  <conditionalFormatting sqref="I1:I11 E12:I14 I15 E23:I65536 E1:H15 E16:I20">
    <cfRule type="cellIs" priority="317" dxfId="0" operator="greaterThan" stopIfTrue="1">
      <formula>199</formula>
    </cfRule>
  </conditionalFormatting>
  <conditionalFormatting sqref="H3:I5 E23:G28 H15:I15 H23:I27 E3:G15 E16:H20 I20">
    <cfRule type="cellIs" priority="316" dxfId="9" operator="greaterThan" stopIfTrue="1">
      <formula>199</formula>
    </cfRule>
  </conditionalFormatting>
  <conditionalFormatting sqref="I3:I11 E12:I14 I15 E23:I28 E3:H15 E16:I20">
    <cfRule type="cellIs" priority="313" dxfId="2" operator="greaterThan" stopIfTrue="1">
      <formula>199</formula>
    </cfRule>
    <cfRule type="cellIs" priority="314" dxfId="0" operator="greaterThan" stopIfTrue="1">
      <formula>199</formula>
    </cfRule>
    <cfRule type="cellIs" priority="315" dxfId="0" operator="greaterThan" stopIfTrue="1">
      <formula>199</formula>
    </cfRule>
  </conditionalFormatting>
  <conditionalFormatting sqref="D3:D5 K3:K5 I3:I11 K23:K27 E12:I14 I15 E23:I28 K15 K20 E16:I20 E3:H15">
    <cfRule type="cellIs" priority="310" dxfId="2" operator="greaterThan" stopIfTrue="1">
      <formula>199</formula>
    </cfRule>
    <cfRule type="cellIs" priority="311" dxfId="0" operator="greaterThan" stopIfTrue="1">
      <formula>199</formula>
    </cfRule>
    <cfRule type="cellIs" priority="312" dxfId="2" operator="greaterThan" stopIfTrue="1">
      <formula>199</formula>
    </cfRule>
  </conditionalFormatting>
  <conditionalFormatting sqref="E3:I6 I3:I11 E23:H29 I15 I23:I28 I20 E3:H20">
    <cfRule type="cellIs" priority="309" dxfId="2" operator="greaterThan" stopIfTrue="1">
      <formula>199</formula>
    </cfRule>
  </conditionalFormatting>
  <conditionalFormatting sqref="I3:I11 I15 E23:I28 I20 E3:H20">
    <cfRule type="cellIs" priority="307" dxfId="0" operator="greaterThan" stopIfTrue="1">
      <formula>199</formula>
    </cfRule>
    <cfRule type="cellIs" priority="308" dxfId="0" operator="greaterThan" stopIfTrue="1">
      <formula>199</formula>
    </cfRule>
  </conditionalFormatting>
  <conditionalFormatting sqref="E22:I27">
    <cfRule type="cellIs" priority="11" dxfId="0" operator="greaterThan" stopIfTrue="1">
      <formula>199</formula>
    </cfRule>
  </conditionalFormatting>
  <conditionalFormatting sqref="E22:G27">
    <cfRule type="cellIs" priority="10" dxfId="9" operator="greaterThan" stopIfTrue="1">
      <formula>199</formula>
    </cfRule>
  </conditionalFormatting>
  <conditionalFormatting sqref="E22:I27">
    <cfRule type="cellIs" priority="7" dxfId="2" operator="greaterThan" stopIfTrue="1">
      <formula>199</formula>
    </cfRule>
    <cfRule type="cellIs" priority="8" dxfId="0" operator="greaterThan" stopIfTrue="1">
      <formula>199</formula>
    </cfRule>
    <cfRule type="cellIs" priority="9" dxfId="0" operator="greaterThan" stopIfTrue="1">
      <formula>199</formula>
    </cfRule>
  </conditionalFormatting>
  <conditionalFormatting sqref="E22:I27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2" operator="greaterThan" stopIfTrue="1">
      <formula>199</formula>
    </cfRule>
  </conditionalFormatting>
  <conditionalFormatting sqref="E22:H27">
    <cfRule type="cellIs" priority="3" dxfId="2" operator="greaterThan" stopIfTrue="1">
      <formula>199</formula>
    </cfRule>
  </conditionalFormatting>
  <conditionalFormatting sqref="E22:H27">
    <cfRule type="cellIs" priority="1" dxfId="0" operator="greaterThan" stopIfTrue="1">
      <formula>199</formula>
    </cfRule>
    <cfRule type="cellIs" priority="2" dxfId="0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V23" sqref="V23"/>
    </sheetView>
  </sheetViews>
  <sheetFormatPr defaultColWidth="11.421875" defaultRowHeight="12.75"/>
  <cols>
    <col min="1" max="1" width="4.00390625" style="17" bestFit="1" customWidth="1"/>
    <col min="2" max="2" width="20.8515625" style="18" bestFit="1" customWidth="1"/>
    <col min="3" max="3" width="13.421875" style="19" bestFit="1" customWidth="1"/>
    <col min="4" max="4" width="6.7109375" style="19" bestFit="1" customWidth="1"/>
    <col min="5" max="7" width="6.00390625" style="19" bestFit="1" customWidth="1"/>
    <col min="8" max="8" width="5.140625" style="19" bestFit="1" customWidth="1"/>
    <col min="9" max="9" width="7.57421875" style="19" bestFit="1" customWidth="1"/>
    <col min="10" max="10" width="7.8515625" style="19" bestFit="1" customWidth="1"/>
    <col min="11" max="11" width="11.421875" style="19" bestFit="1" customWidth="1"/>
    <col min="12" max="12" width="7.57421875" style="19" bestFit="1" customWidth="1"/>
    <col min="13" max="13" width="8.28125" style="20" bestFit="1" customWidth="1"/>
    <col min="14" max="14" width="4.140625" style="17" bestFit="1" customWidth="1"/>
    <col min="15" max="15" width="8.28125" style="17" customWidth="1"/>
    <col min="16" max="16" width="3.00390625" style="19" customWidth="1"/>
    <col min="17" max="17" width="2.00390625" style="19" customWidth="1"/>
    <col min="18" max="19" width="3.00390625" style="18" customWidth="1"/>
    <col min="20" max="20" width="2.00390625" style="18" customWidth="1"/>
    <col min="21" max="21" width="3.00390625" style="18" customWidth="1"/>
    <col min="22" max="16384" width="11.421875" style="18" customWidth="1"/>
  </cols>
  <sheetData>
    <row r="1" spans="1:17" s="9" customFormat="1" ht="54.75" customHeight="1">
      <c r="A1" s="162" t="s">
        <v>4</v>
      </c>
      <c r="L1" s="8"/>
      <c r="M1" s="28"/>
      <c r="N1" s="163" t="s">
        <v>26</v>
      </c>
      <c r="P1" s="8"/>
      <c r="Q1" s="8"/>
    </row>
    <row r="2" spans="1:17" s="37" customFormat="1" ht="57.75" customHeight="1">
      <c r="A2" s="162"/>
      <c r="B2" s="46" t="s">
        <v>23</v>
      </c>
      <c r="C2" s="8" t="s">
        <v>17</v>
      </c>
      <c r="D2" s="8" t="s">
        <v>19</v>
      </c>
      <c r="E2" s="8"/>
      <c r="F2" s="8"/>
      <c r="G2" s="8"/>
      <c r="H2" s="8"/>
      <c r="I2" s="8" t="s">
        <v>20</v>
      </c>
      <c r="J2" s="8" t="s">
        <v>21</v>
      </c>
      <c r="K2" s="8" t="s">
        <v>22</v>
      </c>
      <c r="L2" s="36"/>
      <c r="M2" s="38"/>
      <c r="N2" s="163"/>
      <c r="P2" s="32"/>
      <c r="Q2" s="32"/>
    </row>
    <row r="3" spans="1:17" s="37" customFormat="1" ht="15.75">
      <c r="A3" s="162"/>
      <c r="B3" s="36"/>
      <c r="C3" s="33"/>
      <c r="E3" s="32"/>
      <c r="F3" s="32"/>
      <c r="G3" s="32"/>
      <c r="H3" s="32"/>
      <c r="I3" s="32"/>
      <c r="J3" s="29"/>
      <c r="K3" s="34"/>
      <c r="L3" s="36"/>
      <c r="M3" s="38"/>
      <c r="N3" s="163"/>
      <c r="P3" s="32"/>
      <c r="Q3" s="32"/>
    </row>
    <row r="4" spans="1:17" s="37" customFormat="1" ht="17.25">
      <c r="A4" s="45">
        <v>1</v>
      </c>
      <c r="B4" s="113" t="s">
        <v>18</v>
      </c>
      <c r="C4" s="33">
        <v>42645</v>
      </c>
      <c r="D4" s="32">
        <v>12</v>
      </c>
      <c r="E4" s="32">
        <v>184</v>
      </c>
      <c r="F4" s="32">
        <v>117</v>
      </c>
      <c r="G4" s="32">
        <v>129</v>
      </c>
      <c r="H4" s="32"/>
      <c r="I4" s="32">
        <f>SUM(E4:G4)</f>
        <v>430</v>
      </c>
      <c r="J4" s="30">
        <v>3</v>
      </c>
      <c r="K4" s="34">
        <f>+I4/J4</f>
        <v>143.33333333333334</v>
      </c>
      <c r="L4" s="36"/>
      <c r="M4" s="38"/>
      <c r="N4" s="47"/>
      <c r="P4" s="32"/>
      <c r="Q4" s="32"/>
    </row>
    <row r="5" spans="2:11" ht="15">
      <c r="B5" t="s">
        <v>37</v>
      </c>
      <c r="D5" s="32">
        <v>17</v>
      </c>
      <c r="E5" s="32">
        <v>149</v>
      </c>
      <c r="F5" s="32">
        <v>133</v>
      </c>
      <c r="G5" s="32">
        <v>145</v>
      </c>
      <c r="I5" s="32">
        <f>SUM(E5:G5)</f>
        <v>427</v>
      </c>
      <c r="J5" s="32">
        <v>3</v>
      </c>
      <c r="K5" s="34">
        <f>+I5/J5</f>
        <v>142.33333333333334</v>
      </c>
    </row>
    <row r="6" spans="4:14" ht="15.75">
      <c r="D6" s="32">
        <v>22</v>
      </c>
      <c r="E6" s="32">
        <v>160</v>
      </c>
      <c r="F6" s="32">
        <v>149</v>
      </c>
      <c r="G6" s="32">
        <v>144</v>
      </c>
      <c r="I6" s="32">
        <f>SUM(E6:G6)</f>
        <v>453</v>
      </c>
      <c r="J6" s="32">
        <v>3</v>
      </c>
      <c r="K6" s="34">
        <f>+I6/J6</f>
        <v>151</v>
      </c>
      <c r="L6" s="118">
        <f>SUM(I4:I6)</f>
        <v>1310</v>
      </c>
      <c r="M6" s="119">
        <f>+L6/9</f>
        <v>145.55555555555554</v>
      </c>
      <c r="N6" s="36">
        <v>1</v>
      </c>
    </row>
    <row r="7" ht="12.75"/>
    <row r="8" spans="2:11" ht="15.75">
      <c r="B8" s="39" t="s">
        <v>18</v>
      </c>
      <c r="C8" s="33">
        <v>42679</v>
      </c>
      <c r="D8" s="32">
        <v>11</v>
      </c>
      <c r="E8" s="32">
        <v>180</v>
      </c>
      <c r="F8" s="32">
        <v>157</v>
      </c>
      <c r="G8" s="32">
        <v>169</v>
      </c>
      <c r="H8" s="32">
        <v>213</v>
      </c>
      <c r="I8" s="32">
        <f>+H8+E8+F8+G8</f>
        <v>719</v>
      </c>
      <c r="J8" s="32">
        <v>4</v>
      </c>
      <c r="K8" s="34">
        <f>+I8/J8</f>
        <v>179.75</v>
      </c>
    </row>
    <row r="9" spans="2:13" ht="18">
      <c r="B9" s="37" t="s">
        <v>42</v>
      </c>
      <c r="C9" s="19"/>
      <c r="D9" s="32">
        <v>20</v>
      </c>
      <c r="E9" s="32">
        <v>159</v>
      </c>
      <c r="F9" s="32">
        <v>161</v>
      </c>
      <c r="G9" s="32">
        <v>187</v>
      </c>
      <c r="H9" s="32">
        <v>171</v>
      </c>
      <c r="I9" s="32">
        <f>+H9+E9+F9+G9</f>
        <v>678</v>
      </c>
      <c r="J9" s="32">
        <v>4</v>
      </c>
      <c r="K9" s="34">
        <f>+I9/J9</f>
        <v>169.5</v>
      </c>
      <c r="L9" s="118">
        <f>+I9+I8</f>
        <v>1397</v>
      </c>
      <c r="M9" s="119">
        <f>+L9/8</f>
        <v>174.625</v>
      </c>
    </row>
    <row r="10" spans="4:11" ht="15">
      <c r="D10" s="105">
        <v>15</v>
      </c>
      <c r="E10" s="32">
        <v>171</v>
      </c>
      <c r="F10" s="32">
        <v>145</v>
      </c>
      <c r="G10" s="32">
        <v>193</v>
      </c>
      <c r="H10" s="32"/>
      <c r="I10" s="32">
        <f>+H10+E10+F10+G10</f>
        <v>509</v>
      </c>
      <c r="J10" s="32">
        <v>3</v>
      </c>
      <c r="K10" s="34">
        <f>+I10/J10</f>
        <v>169.66666666666666</v>
      </c>
    </row>
    <row r="11" spans="4:13" ht="15">
      <c r="D11" s="105">
        <v>17</v>
      </c>
      <c r="E11" s="32">
        <v>131</v>
      </c>
      <c r="F11" s="32">
        <v>168</v>
      </c>
      <c r="G11" s="32">
        <v>164</v>
      </c>
      <c r="H11" s="32"/>
      <c r="I11" s="32">
        <f>+H11+E11+F11+G11</f>
        <v>463</v>
      </c>
      <c r="J11" s="32">
        <v>3</v>
      </c>
      <c r="K11" s="34">
        <f>+I11/J11</f>
        <v>154.33333333333334</v>
      </c>
      <c r="L11" s="118">
        <f>+I11+I10</f>
        <v>972</v>
      </c>
      <c r="M11" s="119">
        <f>+L11/6</f>
        <v>162</v>
      </c>
    </row>
    <row r="12" spans="1:17" s="37" customFormat="1" ht="15.75">
      <c r="A12" s="36"/>
      <c r="C12" s="33"/>
      <c r="D12" s="32"/>
      <c r="E12" s="32"/>
      <c r="F12" s="32"/>
      <c r="G12" s="32"/>
      <c r="H12" s="32"/>
      <c r="I12" s="32"/>
      <c r="J12" s="32"/>
      <c r="K12" s="34"/>
      <c r="L12" s="118">
        <f>+L9+L11</f>
        <v>2369</v>
      </c>
      <c r="M12" s="119">
        <f>+L12/14</f>
        <v>169.21428571428572</v>
      </c>
      <c r="N12" s="36"/>
      <c r="P12" s="32"/>
      <c r="Q12" s="32"/>
    </row>
    <row r="13" spans="1:17" s="37" customFormat="1" ht="15.75">
      <c r="A13" s="36"/>
      <c r="C13" s="33"/>
      <c r="D13" s="32"/>
      <c r="E13" s="32"/>
      <c r="F13" s="32"/>
      <c r="G13" s="32"/>
      <c r="H13" s="32"/>
      <c r="I13" s="32"/>
      <c r="J13" s="32"/>
      <c r="K13" s="34"/>
      <c r="L13" s="40"/>
      <c r="M13" s="41"/>
      <c r="N13" s="36"/>
      <c r="P13" s="32"/>
      <c r="Q13" s="32"/>
    </row>
    <row r="14" spans="1:16" s="37" customFormat="1" ht="15.75">
      <c r="A14" s="36">
        <v>1</v>
      </c>
      <c r="B14" s="39" t="s">
        <v>46</v>
      </c>
      <c r="C14" s="33">
        <v>42715</v>
      </c>
      <c r="D14" s="106"/>
      <c r="E14" s="32">
        <v>159</v>
      </c>
      <c r="F14" s="32">
        <v>150</v>
      </c>
      <c r="G14" s="32">
        <v>164</v>
      </c>
      <c r="H14" s="32">
        <v>143</v>
      </c>
      <c r="I14" s="32">
        <f>+E14+F14+G14+H14</f>
        <v>616</v>
      </c>
      <c r="J14" s="32">
        <v>4</v>
      </c>
      <c r="K14" s="34">
        <f>+I14/J14</f>
        <v>154</v>
      </c>
      <c r="L14" s="118">
        <f>+I14</f>
        <v>616</v>
      </c>
      <c r="M14" s="119">
        <f>+L14/4</f>
        <v>154</v>
      </c>
      <c r="N14" s="36">
        <v>1</v>
      </c>
      <c r="O14" s="32"/>
      <c r="P14" s="32"/>
    </row>
    <row r="15" spans="1:16" s="37" customFormat="1" ht="18">
      <c r="A15" s="17"/>
      <c r="B15" s="37" t="s">
        <v>47</v>
      </c>
      <c r="C15"/>
      <c r="D15" s="105"/>
      <c r="E15" s="32"/>
      <c r="F15" s="32"/>
      <c r="G15" s="32"/>
      <c r="H15" s="32"/>
      <c r="I15"/>
      <c r="J15"/>
      <c r="K15"/>
      <c r="L15"/>
      <c r="M15"/>
      <c r="N15"/>
      <c r="O15" s="32"/>
      <c r="P15" s="32"/>
    </row>
    <row r="16" spans="1:17" s="37" customFormat="1" ht="15">
      <c r="A16"/>
      <c r="B16"/>
      <c r="P16" s="32"/>
      <c r="Q16" s="32"/>
    </row>
    <row r="17" spans="1:16" s="37" customFormat="1" ht="15.75">
      <c r="A17" s="36">
        <v>1</v>
      </c>
      <c r="B17" s="39" t="s">
        <v>53</v>
      </c>
      <c r="C17" s="100">
        <v>42799</v>
      </c>
      <c r="D17" s="32"/>
      <c r="E17" s="32">
        <v>145</v>
      </c>
      <c r="F17" s="32">
        <v>168</v>
      </c>
      <c r="G17" s="32">
        <v>131</v>
      </c>
      <c r="H17" s="32">
        <v>116</v>
      </c>
      <c r="I17" s="32">
        <f>+H17+E17+F17+G17</f>
        <v>560</v>
      </c>
      <c r="J17" s="32">
        <v>4</v>
      </c>
      <c r="K17" s="34">
        <f>+I17/J17</f>
        <v>140</v>
      </c>
      <c r="L17"/>
      <c r="M17"/>
      <c r="O17" s="32"/>
      <c r="P17" s="32"/>
    </row>
    <row r="18" spans="1:16" s="24" customFormat="1" ht="18">
      <c r="A18"/>
      <c r="B18" s="37" t="s">
        <v>54</v>
      </c>
      <c r="C18"/>
      <c r="D18" s="32"/>
      <c r="E18" s="32">
        <v>157</v>
      </c>
      <c r="F18" s="32">
        <v>125</v>
      </c>
      <c r="G18" s="32">
        <v>125</v>
      </c>
      <c r="H18" s="32"/>
      <c r="I18" s="32">
        <f>+H18+E18+F18+G18</f>
        <v>407</v>
      </c>
      <c r="J18" s="32">
        <v>3</v>
      </c>
      <c r="K18" s="34">
        <f>+I18/J18</f>
        <v>135.66666666666666</v>
      </c>
      <c r="L18" s="118">
        <f>+I18+I17</f>
        <v>967</v>
      </c>
      <c r="M18" s="119">
        <f>+L18/7</f>
        <v>138.14285714285714</v>
      </c>
      <c r="O18" s="21"/>
      <c r="P18" s="21"/>
    </row>
    <row r="19" spans="1:17" s="24" customFormat="1" ht="18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4"/>
      <c r="L19" s="50"/>
      <c r="M19" s="41"/>
      <c r="N19" s="36"/>
      <c r="P19" s="21"/>
      <c r="Q19" s="21"/>
    </row>
    <row r="20" spans="1:16" s="24" customFormat="1" ht="18">
      <c r="A20" s="32"/>
      <c r="B20" s="39" t="s">
        <v>43</v>
      </c>
      <c r="C20" s="33">
        <v>42904</v>
      </c>
      <c r="D20" s="21"/>
      <c r="E20" s="32">
        <v>176</v>
      </c>
      <c r="F20" s="32">
        <v>136</v>
      </c>
      <c r="G20" s="32"/>
      <c r="H20" s="32"/>
      <c r="I20" s="32">
        <f>+H20+E20+F20+G20</f>
        <v>312</v>
      </c>
      <c r="J20" s="32">
        <v>2</v>
      </c>
      <c r="K20" s="34">
        <f>+I20/J20</f>
        <v>156</v>
      </c>
      <c r="L20" s="118">
        <f>+I20+I21</f>
        <v>312</v>
      </c>
      <c r="M20" s="119">
        <f>+L20/2</f>
        <v>156</v>
      </c>
      <c r="N20" s="36">
        <v>1</v>
      </c>
      <c r="O20" s="21"/>
      <c r="P20" s="21"/>
    </row>
    <row r="21" spans="1:16" s="24" customFormat="1" ht="18">
      <c r="A21" s="32"/>
      <c r="B21" s="37" t="s">
        <v>60</v>
      </c>
      <c r="C21" s="33"/>
      <c r="D21" s="21"/>
      <c r="E21" s="32"/>
      <c r="F21" s="32"/>
      <c r="G21" s="32"/>
      <c r="H21" s="32"/>
      <c r="I21" s="32"/>
      <c r="J21" s="32"/>
      <c r="K21" s="34"/>
      <c r="O21" s="21"/>
      <c r="P21" s="21"/>
    </row>
    <row r="22" spans="1:17" s="24" customFormat="1" ht="18">
      <c r="A22" s="32"/>
      <c r="B22" s="37" t="s">
        <v>36</v>
      </c>
      <c r="C22" s="33"/>
      <c r="D22" s="21"/>
      <c r="E22" s="32"/>
      <c r="F22" s="32"/>
      <c r="G22" s="42"/>
      <c r="H22" s="32"/>
      <c r="I22" s="32"/>
      <c r="J22" s="32"/>
      <c r="K22"/>
      <c r="L22"/>
      <c r="M22"/>
      <c r="N22"/>
      <c r="O22" s="23"/>
      <c r="P22" s="21"/>
      <c r="Q22" s="21"/>
    </row>
    <row r="23" spans="1:17" s="24" customFormat="1" ht="18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4"/>
      <c r="L23" s="50"/>
      <c r="M23" s="41"/>
      <c r="N23" s="36"/>
      <c r="O23" s="23"/>
      <c r="P23" s="21"/>
      <c r="Q23" s="21"/>
    </row>
    <row r="24" spans="1:17" s="24" customFormat="1" ht="18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4"/>
      <c r="L24" s="50"/>
      <c r="M24" s="41"/>
      <c r="N24" s="36"/>
      <c r="O24" s="23"/>
      <c r="P24" s="21"/>
      <c r="Q24" s="21"/>
    </row>
    <row r="25" spans="1:17" s="24" customFormat="1" ht="18">
      <c r="A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/>
      <c r="O25" s="23"/>
      <c r="P25" s="21"/>
      <c r="Q25" s="21"/>
    </row>
    <row r="26" spans="1:17" s="24" customFormat="1" ht="18">
      <c r="A26" s="23">
        <f>SUM(A4:A25)</f>
        <v>3</v>
      </c>
      <c r="C26" s="23" t="s">
        <v>4</v>
      </c>
      <c r="D26" s="23"/>
      <c r="E26" s="23"/>
      <c r="F26" s="23"/>
      <c r="G26" s="23"/>
      <c r="H26" s="23"/>
      <c r="I26" s="23">
        <f>SUM(I3:I25)</f>
        <v>5574</v>
      </c>
      <c r="J26" s="23">
        <f>SUM(J3:J25)</f>
        <v>36</v>
      </c>
      <c r="K26" s="27">
        <f>I26/J26</f>
        <v>154.83333333333334</v>
      </c>
      <c r="L26" s="21"/>
      <c r="M26" s="22"/>
      <c r="N26" s="62">
        <f>SUM(N5:N25)</f>
        <v>3</v>
      </c>
      <c r="O26" s="23"/>
      <c r="P26" s="21"/>
      <c r="Q26" s="21"/>
    </row>
    <row r="27" spans="1:17" s="24" customFormat="1" ht="18">
      <c r="A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3"/>
      <c r="P27" s="21"/>
      <c r="Q27" s="21"/>
    </row>
    <row r="28" spans="1:17" s="24" customFormat="1" ht="18">
      <c r="A28" s="23"/>
      <c r="C28" s="23"/>
      <c r="D28" s="21"/>
      <c r="E28" s="21"/>
      <c r="F28" s="21"/>
      <c r="G28" s="21"/>
      <c r="H28" s="21"/>
      <c r="I28" s="23"/>
      <c r="J28" s="23"/>
      <c r="K28" s="27"/>
      <c r="L28" s="21"/>
      <c r="M28" s="22"/>
      <c r="N28" s="23"/>
      <c r="O28" s="23"/>
      <c r="P28" s="21"/>
      <c r="Q28" s="21"/>
    </row>
    <row r="29" spans="1:17" s="24" customFormat="1" ht="18">
      <c r="A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/>
      <c r="O29" s="23"/>
      <c r="P29" s="21"/>
      <c r="Q29" s="21"/>
    </row>
    <row r="30" spans="1:17" s="24" customFormat="1" ht="18">
      <c r="A30" s="23"/>
      <c r="C30" s="21"/>
      <c r="D30" s="21"/>
      <c r="E30" s="21"/>
      <c r="F30" s="21"/>
      <c r="G30" s="21"/>
      <c r="H30" s="21"/>
      <c r="I30" s="23"/>
      <c r="J30" s="23"/>
      <c r="K30" s="27"/>
      <c r="L30" s="21"/>
      <c r="M30" s="22"/>
      <c r="N30" s="23"/>
      <c r="O30" s="23"/>
      <c r="P30" s="21"/>
      <c r="Q30" s="21"/>
    </row>
    <row r="31" spans="1:17" s="24" customFormat="1" ht="18">
      <c r="A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/>
      <c r="O31" s="23"/>
      <c r="P31" s="21"/>
      <c r="Q31" s="21"/>
    </row>
    <row r="32" spans="1:17" s="24" customFormat="1" ht="18">
      <c r="A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  <c r="O32" s="23"/>
      <c r="P32" s="21"/>
      <c r="Q32" s="21"/>
    </row>
    <row r="33" spans="1:17" s="24" customFormat="1" ht="18">
      <c r="A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/>
      <c r="O33" s="23"/>
      <c r="P33" s="21"/>
      <c r="Q33" s="21"/>
    </row>
    <row r="34" spans="1:17" s="24" customFormat="1" ht="18">
      <c r="A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3"/>
      <c r="O34" s="23"/>
      <c r="P34" s="21"/>
      <c r="Q34" s="21"/>
    </row>
    <row r="35" spans="1:17" s="24" customFormat="1" ht="18">
      <c r="A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/>
      <c r="O35" s="23"/>
      <c r="P35" s="21"/>
      <c r="Q35" s="21"/>
    </row>
    <row r="36" spans="1:17" s="24" customFormat="1" ht="18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3"/>
      <c r="O36" s="23"/>
      <c r="P36" s="21"/>
      <c r="Q36" s="21"/>
    </row>
    <row r="37" spans="1:17" s="24" customFormat="1" ht="18">
      <c r="A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3"/>
      <c r="P37" s="21"/>
      <c r="Q37" s="21"/>
    </row>
    <row r="38" spans="1:17" s="24" customFormat="1" ht="18">
      <c r="A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3"/>
      <c r="O38" s="23"/>
      <c r="P38" s="21"/>
      <c r="Q38" s="21"/>
    </row>
    <row r="39" spans="1:17" s="24" customFormat="1" ht="18">
      <c r="A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3"/>
      <c r="O39" s="23"/>
      <c r="P39" s="21"/>
      <c r="Q39" s="21"/>
    </row>
    <row r="40" spans="1:17" s="24" customFormat="1" ht="18">
      <c r="A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3"/>
      <c r="O40" s="23"/>
      <c r="P40" s="21"/>
      <c r="Q40" s="21"/>
    </row>
    <row r="41" spans="1:17" s="24" customFormat="1" ht="18">
      <c r="A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3"/>
      <c r="O41" s="23"/>
      <c r="P41" s="21"/>
      <c r="Q41" s="21"/>
    </row>
    <row r="42" spans="1:17" s="24" customFormat="1" ht="18">
      <c r="A42" s="2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3"/>
      <c r="O42" s="23"/>
      <c r="P42" s="21"/>
      <c r="Q42" s="21"/>
    </row>
    <row r="43" spans="1:17" s="24" customFormat="1" ht="18">
      <c r="A43" s="2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3"/>
      <c r="O43" s="23"/>
      <c r="P43" s="21"/>
      <c r="Q43" s="21"/>
    </row>
    <row r="44" spans="1:17" s="24" customFormat="1" ht="18">
      <c r="A44" s="2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3"/>
      <c r="O44" s="23"/>
      <c r="P44" s="21"/>
      <c r="Q44" s="21"/>
    </row>
    <row r="45" spans="1:17" s="24" customFormat="1" ht="18">
      <c r="A45" s="2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3"/>
      <c r="O45" s="23"/>
      <c r="P45" s="21"/>
      <c r="Q45" s="21"/>
    </row>
    <row r="46" spans="1:17" s="24" customFormat="1" ht="18">
      <c r="A46" s="2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/>
      <c r="O46" s="23"/>
      <c r="P46" s="21"/>
      <c r="Q46" s="21"/>
    </row>
    <row r="47" spans="1:17" s="24" customFormat="1" ht="18">
      <c r="A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3"/>
      <c r="O47" s="23"/>
      <c r="P47" s="21"/>
      <c r="Q47" s="21"/>
    </row>
    <row r="48" spans="1:17" s="24" customFormat="1" ht="18">
      <c r="A48" s="2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3"/>
      <c r="O48" s="23"/>
      <c r="P48" s="21"/>
      <c r="Q48" s="21"/>
    </row>
    <row r="49" spans="1:17" s="24" customFormat="1" ht="18">
      <c r="A49" s="2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3"/>
      <c r="O49" s="23"/>
      <c r="P49" s="21"/>
      <c r="Q49" s="21"/>
    </row>
    <row r="50" spans="1:17" s="24" customFormat="1" ht="18">
      <c r="A50" s="2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3"/>
      <c r="O50" s="23"/>
      <c r="P50" s="21"/>
      <c r="Q50" s="21"/>
    </row>
    <row r="51" spans="1:17" s="24" customFormat="1" ht="18">
      <c r="A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3"/>
      <c r="O51" s="23"/>
      <c r="P51" s="21"/>
      <c r="Q51" s="21"/>
    </row>
    <row r="52" spans="1:17" s="24" customFormat="1" ht="18">
      <c r="A52" s="2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3"/>
      <c r="O52" s="23"/>
      <c r="P52" s="21"/>
      <c r="Q52" s="21"/>
    </row>
    <row r="53" spans="1:17" s="24" customFormat="1" ht="18">
      <c r="A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3"/>
      <c r="O53" s="23"/>
      <c r="P53" s="21"/>
      <c r="Q53" s="21"/>
    </row>
    <row r="54" spans="1:17" s="24" customFormat="1" ht="18">
      <c r="A54" s="2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3"/>
      <c r="O54" s="23"/>
      <c r="P54" s="21"/>
      <c r="Q54" s="21"/>
    </row>
    <row r="55" spans="1:17" s="24" customFormat="1" ht="18">
      <c r="A55" s="2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3"/>
      <c r="O55" s="23"/>
      <c r="P55" s="21"/>
      <c r="Q55" s="21"/>
    </row>
    <row r="56" spans="1:17" s="24" customFormat="1" ht="18">
      <c r="A56" s="2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3"/>
      <c r="O56" s="23"/>
      <c r="P56" s="21"/>
      <c r="Q56" s="21"/>
    </row>
    <row r="57" spans="1:17" s="24" customFormat="1" ht="18">
      <c r="A57" s="2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3"/>
      <c r="O57" s="23"/>
      <c r="P57" s="21"/>
      <c r="Q57" s="21"/>
    </row>
    <row r="58" spans="1:17" s="24" customFormat="1" ht="18">
      <c r="A58" s="2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3"/>
      <c r="O58" s="23"/>
      <c r="P58" s="21"/>
      <c r="Q58" s="21"/>
    </row>
    <row r="59" spans="1:17" s="24" customFormat="1" ht="18">
      <c r="A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3"/>
      <c r="O59" s="23"/>
      <c r="P59" s="21"/>
      <c r="Q59" s="21"/>
    </row>
    <row r="60" spans="1:17" s="26" customFormat="1" ht="18">
      <c r="A60" s="23"/>
      <c r="B60" s="24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3"/>
      <c r="O60" s="23"/>
      <c r="P60" s="23"/>
      <c r="Q60" s="23"/>
    </row>
    <row r="61" spans="1:17" s="26" customFormat="1" ht="18">
      <c r="A61" s="23"/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3"/>
      <c r="O61" s="23"/>
      <c r="P61" s="23"/>
      <c r="Q61" s="23"/>
    </row>
    <row r="62" spans="1:17" s="26" customFormat="1" ht="18">
      <c r="A62" s="23"/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3"/>
      <c r="O62" s="23"/>
      <c r="P62" s="23"/>
      <c r="Q62" s="23"/>
    </row>
    <row r="63" spans="1:17" s="24" customFormat="1" ht="18">
      <c r="A63" s="2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3"/>
      <c r="O63" s="23"/>
      <c r="P63" s="21"/>
      <c r="Q63" s="21"/>
    </row>
    <row r="64" spans="1:17" s="26" customFormat="1" ht="18">
      <c r="A64" s="23"/>
      <c r="B64" s="2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3"/>
      <c r="O64" s="23"/>
      <c r="P64" s="23"/>
      <c r="Q64" s="23"/>
    </row>
    <row r="65" spans="1:17" s="24" customFormat="1" ht="18">
      <c r="A65" s="2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3"/>
      <c r="O65" s="23"/>
      <c r="P65" s="21"/>
      <c r="Q65" s="21"/>
    </row>
    <row r="66" spans="1:17" s="24" customFormat="1" ht="18">
      <c r="A66" s="2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3"/>
      <c r="O66" s="23"/>
      <c r="P66" s="21"/>
      <c r="Q66" s="21"/>
    </row>
    <row r="67" spans="1:17" s="24" customFormat="1" ht="18">
      <c r="A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3"/>
      <c r="O67" s="23"/>
      <c r="P67" s="21"/>
      <c r="Q67" s="21"/>
    </row>
    <row r="68" spans="1:17" s="24" customFormat="1" ht="18">
      <c r="A68" s="2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3"/>
      <c r="O68" s="23"/>
      <c r="P68" s="21"/>
      <c r="Q68" s="21"/>
    </row>
    <row r="69" spans="1:17" s="24" customFormat="1" ht="18">
      <c r="A69" s="2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3"/>
      <c r="O69" s="23"/>
      <c r="P69" s="21"/>
      <c r="Q69" s="21"/>
    </row>
    <row r="70" spans="1:17" s="24" customFormat="1" ht="18">
      <c r="A70" s="2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3"/>
      <c r="O70" s="23"/>
      <c r="P70" s="21"/>
      <c r="Q70" s="21"/>
    </row>
    <row r="71" spans="1:17" s="24" customFormat="1" ht="18">
      <c r="A71" s="2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3"/>
      <c r="O71" s="23"/>
      <c r="P71" s="21"/>
      <c r="Q71" s="21"/>
    </row>
    <row r="72" spans="1:14" ht="18">
      <c r="A72" s="23"/>
      <c r="B72" s="2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3"/>
    </row>
    <row r="73" spans="1:14" ht="18">
      <c r="A73" s="23"/>
      <c r="B73" s="2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3"/>
    </row>
    <row r="74" spans="1:14" ht="18">
      <c r="A74" s="23"/>
      <c r="B74" s="2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3"/>
    </row>
    <row r="75" spans="1:14" ht="18">
      <c r="A75" s="23"/>
      <c r="B75" s="2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3"/>
    </row>
    <row r="76" spans="1:14" ht="18">
      <c r="A76" s="23"/>
      <c r="B76" s="2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3"/>
    </row>
  </sheetData>
  <sheetProtection/>
  <mergeCells count="2">
    <mergeCell ref="A1:A3"/>
    <mergeCell ref="N1:N3"/>
  </mergeCells>
  <conditionalFormatting sqref="E8:H15 E17:H18 E20:H22 I22">
    <cfRule type="cellIs" priority="117" dxfId="0" operator="greaterThan" stopIfTrue="1">
      <formula>199</formula>
    </cfRule>
  </conditionalFormatting>
  <conditionalFormatting sqref="E8:G15 E14:H15 E17:H18 E20:H22 I22">
    <cfRule type="cellIs" priority="116" dxfId="9" operator="greaterThan" stopIfTrue="1">
      <formula>199</formula>
    </cfRule>
  </conditionalFormatting>
  <conditionalFormatting sqref="E8:G11 E8:H9 E14:H15 E17:H18 E20:H22 I22">
    <cfRule type="cellIs" priority="113" dxfId="2" operator="greaterThan" stopIfTrue="1">
      <formula>199</formula>
    </cfRule>
  </conditionalFormatting>
  <conditionalFormatting sqref="E8:H11 E14:H15 E17:H18 E20:H22 I22">
    <cfRule type="cellIs" priority="109" dxfId="0" operator="greaterThan" stopIfTrue="1">
      <formula>199</formula>
    </cfRule>
    <cfRule type="cellIs" priority="110" dxfId="0" operator="greaterThan" stopIfTrue="1">
      <formula>199</formula>
    </cfRule>
  </conditionalFormatting>
  <conditionalFormatting sqref="E8:H11 E14:H15 E17:H18 E20:H22 I22">
    <cfRule type="cellIs" priority="106" dxfId="2" operator="greaterThan" stopIfTrue="1">
      <formula>199</formula>
    </cfRule>
    <cfRule type="cellIs" priority="107" dxfId="0" operator="greaterThan" stopIfTrue="1">
      <formula>199</formula>
    </cfRule>
    <cfRule type="cellIs" priority="108" dxfId="0" operator="greaterThan" stopIfTrue="1">
      <formula>199</formula>
    </cfRule>
  </conditionalFormatting>
  <conditionalFormatting sqref="E8:H11 J8:J11 E14:H15 J14 D17:H18 J17 K22 D20:H22 I22 J20:K21">
    <cfRule type="cellIs" priority="103" dxfId="2" operator="greaterThan" stopIfTrue="1">
      <formula>199</formula>
    </cfRule>
    <cfRule type="cellIs" priority="104" dxfId="0" operator="greaterThan" stopIfTrue="1">
      <formula>199</formula>
    </cfRule>
    <cfRule type="cellIs" priority="105" dxfId="2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  <ignoredErrors>
    <ignoredError sqref="I4:I5 I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U43" sqref="U43"/>
    </sheetView>
  </sheetViews>
  <sheetFormatPr defaultColWidth="11.421875" defaultRowHeight="12.75"/>
  <cols>
    <col min="1" max="1" width="4.421875" style="17" bestFit="1" customWidth="1"/>
    <col min="2" max="2" width="26.00390625" style="18" bestFit="1" customWidth="1"/>
    <col min="3" max="3" width="15.28125" style="19" bestFit="1" customWidth="1"/>
    <col min="4" max="4" width="6.7109375" style="109" bestFit="1" customWidth="1"/>
    <col min="5" max="5" width="5.140625" style="19" bestFit="1" customWidth="1"/>
    <col min="6" max="6" width="6.421875" style="19" bestFit="1" customWidth="1"/>
    <col min="7" max="8" width="5.140625" style="19" bestFit="1" customWidth="1"/>
    <col min="9" max="9" width="5.140625" style="19" customWidth="1"/>
    <col min="10" max="10" width="9.140625" style="19" bestFit="1" customWidth="1"/>
    <col min="11" max="11" width="7.8515625" style="19" bestFit="1" customWidth="1"/>
    <col min="12" max="12" width="11.421875" style="19" bestFit="1" customWidth="1"/>
    <col min="13" max="13" width="6.421875" style="30" bestFit="1" customWidth="1"/>
    <col min="14" max="14" width="8.28125" style="59" bestFit="1" customWidth="1"/>
    <col min="15" max="15" width="4.140625" style="17" bestFit="1" customWidth="1"/>
    <col min="16" max="16" width="8.28125" style="17" customWidth="1"/>
    <col min="17" max="17" width="3.00390625" style="19" customWidth="1"/>
    <col min="18" max="18" width="2.00390625" style="19" customWidth="1"/>
    <col min="19" max="20" width="3.00390625" style="18" customWidth="1"/>
    <col min="21" max="21" width="2.00390625" style="18" customWidth="1"/>
    <col min="22" max="22" width="3.00390625" style="18" customWidth="1"/>
    <col min="23" max="16384" width="11.421875" style="18" customWidth="1"/>
  </cols>
  <sheetData>
    <row r="1" spans="1:18" s="9" customFormat="1" ht="54.75" customHeight="1">
      <c r="A1" s="162" t="s">
        <v>4</v>
      </c>
      <c r="D1" s="102"/>
      <c r="M1" s="8"/>
      <c r="N1" s="57"/>
      <c r="O1" s="163" t="s">
        <v>26</v>
      </c>
      <c r="Q1" s="8"/>
      <c r="R1" s="8"/>
    </row>
    <row r="2" spans="1:18" s="37" customFormat="1" ht="57.75" customHeight="1">
      <c r="A2" s="162"/>
      <c r="B2" s="46" t="s">
        <v>23</v>
      </c>
      <c r="C2" s="8" t="s">
        <v>17</v>
      </c>
      <c r="D2" s="103" t="s">
        <v>19</v>
      </c>
      <c r="E2" s="8"/>
      <c r="F2" s="8"/>
      <c r="G2" s="8"/>
      <c r="H2" s="8"/>
      <c r="I2" s="8"/>
      <c r="J2" s="8" t="s">
        <v>20</v>
      </c>
      <c r="K2" s="8" t="s">
        <v>21</v>
      </c>
      <c r="L2" s="8" t="s">
        <v>22</v>
      </c>
      <c r="M2" s="36"/>
      <c r="N2" s="2"/>
      <c r="O2" s="163"/>
      <c r="Q2" s="32"/>
      <c r="R2" s="32"/>
    </row>
    <row r="3" spans="1:18" s="37" customFormat="1" ht="15.75">
      <c r="A3" s="162"/>
      <c r="B3" s="36"/>
      <c r="C3" s="33"/>
      <c r="D3" s="104"/>
      <c r="E3" s="32"/>
      <c r="F3" s="32"/>
      <c r="G3" s="32"/>
      <c r="H3" s="32"/>
      <c r="I3" s="32"/>
      <c r="J3" s="32"/>
      <c r="K3" s="29"/>
      <c r="L3" s="34"/>
      <c r="M3" s="36"/>
      <c r="N3" s="2"/>
      <c r="O3" s="163"/>
      <c r="Q3" s="32"/>
      <c r="R3" s="32"/>
    </row>
    <row r="4" spans="1:18" s="37" customFormat="1" ht="15.75">
      <c r="A4" s="36">
        <v>1</v>
      </c>
      <c r="B4" s="39" t="s">
        <v>18</v>
      </c>
      <c r="C4" s="33">
        <v>42645</v>
      </c>
      <c r="D4" s="112">
        <v>18</v>
      </c>
      <c r="E4" s="32">
        <v>170</v>
      </c>
      <c r="F4" s="32">
        <v>203</v>
      </c>
      <c r="G4" s="32">
        <v>160</v>
      </c>
      <c r="H4" s="32"/>
      <c r="I4" s="32"/>
      <c r="J4" s="32">
        <f>+E4+F4+G4+H4</f>
        <v>533</v>
      </c>
      <c r="K4" s="32">
        <v>3</v>
      </c>
      <c r="L4" s="34">
        <f>J4/K4</f>
        <v>177.66666666666666</v>
      </c>
      <c r="M4" s="54"/>
      <c r="N4" s="51"/>
      <c r="Q4" s="32"/>
      <c r="R4" s="32"/>
    </row>
    <row r="5" spans="1:18" s="24" customFormat="1" ht="18">
      <c r="A5" s="36"/>
      <c r="B5" s="37" t="s">
        <v>35</v>
      </c>
      <c r="C5" s="33"/>
      <c r="D5" s="112">
        <v>23</v>
      </c>
      <c r="E5" s="32">
        <v>162</v>
      </c>
      <c r="F5" s="32">
        <v>163</v>
      </c>
      <c r="G5" s="32">
        <v>153</v>
      </c>
      <c r="H5" s="32"/>
      <c r="I5" s="32"/>
      <c r="J5" s="32">
        <f>+E5+F5+G5+H5</f>
        <v>478</v>
      </c>
      <c r="K5" s="32">
        <v>3</v>
      </c>
      <c r="L5" s="34">
        <f>J5/K5</f>
        <v>159.33333333333334</v>
      </c>
      <c r="M5"/>
      <c r="N5"/>
      <c r="O5"/>
      <c r="P5" s="23"/>
      <c r="Q5" s="21"/>
      <c r="R5" s="21"/>
    </row>
    <row r="6" spans="1:18" s="24" customFormat="1" ht="18">
      <c r="A6"/>
      <c r="B6"/>
      <c r="C6"/>
      <c r="D6" s="112">
        <v>12</v>
      </c>
      <c r="E6" s="32">
        <v>153</v>
      </c>
      <c r="F6" s="32">
        <v>144</v>
      </c>
      <c r="G6" s="32">
        <v>157</v>
      </c>
      <c r="H6" s="32"/>
      <c r="I6" s="32"/>
      <c r="J6" s="32">
        <f>+E6+F6+G6+H6</f>
        <v>454</v>
      </c>
      <c r="K6" s="32">
        <v>3</v>
      </c>
      <c r="L6" s="34">
        <f>J6/K6</f>
        <v>151.33333333333334</v>
      </c>
      <c r="M6" s="118">
        <f>+J6+J5+J4</f>
        <v>1465</v>
      </c>
      <c r="N6" s="119">
        <f>+M6/9</f>
        <v>162.77777777777777</v>
      </c>
      <c r="O6" s="36">
        <v>1</v>
      </c>
      <c r="P6" s="23"/>
      <c r="Q6" s="21"/>
      <c r="R6" s="21"/>
    </row>
    <row r="7" spans="1:18" s="24" customFormat="1" ht="18">
      <c r="A7" s="23"/>
      <c r="B7" s="37"/>
      <c r="C7" s="33"/>
      <c r="D7" s="104"/>
      <c r="E7" s="32"/>
      <c r="F7" s="32"/>
      <c r="G7" s="32"/>
      <c r="H7" s="32"/>
      <c r="I7" s="32"/>
      <c r="J7" s="32"/>
      <c r="K7" s="32"/>
      <c r="L7" s="34"/>
      <c r="M7" s="40"/>
      <c r="N7" s="41"/>
      <c r="O7" s="23"/>
      <c r="P7" s="23"/>
      <c r="Q7" s="21"/>
      <c r="R7" s="21"/>
    </row>
    <row r="8" spans="1:18" s="24" customFormat="1" ht="18">
      <c r="A8" s="36">
        <v>1</v>
      </c>
      <c r="B8" s="39" t="s">
        <v>18</v>
      </c>
      <c r="C8" s="33">
        <v>42652</v>
      </c>
      <c r="D8" s="32"/>
      <c r="E8" s="32">
        <v>155</v>
      </c>
      <c r="F8" s="32">
        <v>148</v>
      </c>
      <c r="G8" s="32">
        <v>144</v>
      </c>
      <c r="H8" s="32"/>
      <c r="I8" s="32"/>
      <c r="J8" s="32">
        <f>SUM(E8:I8)</f>
        <v>447</v>
      </c>
      <c r="K8" s="32">
        <v>3</v>
      </c>
      <c r="L8" s="34">
        <f>+J8/K8</f>
        <v>149</v>
      </c>
      <c r="M8"/>
      <c r="N8"/>
      <c r="P8" s="23"/>
      <c r="Q8" s="21"/>
      <c r="R8" s="21"/>
    </row>
    <row r="9" spans="1:18" s="24" customFormat="1" ht="18">
      <c r="A9"/>
      <c r="B9" t="s">
        <v>39</v>
      </c>
      <c r="C9" s="101"/>
      <c r="D9" s="32"/>
      <c r="E9" s="32">
        <v>134</v>
      </c>
      <c r="F9" s="32">
        <v>146</v>
      </c>
      <c r="G9" s="32">
        <v>163</v>
      </c>
      <c r="H9" s="32"/>
      <c r="I9" s="32"/>
      <c r="J9" s="32">
        <f>SUM(E9:I9)</f>
        <v>443</v>
      </c>
      <c r="K9" s="32">
        <v>3</v>
      </c>
      <c r="L9" s="34">
        <f>+J9/K9</f>
        <v>147.66666666666666</v>
      </c>
      <c r="M9" s="118">
        <f>+J9+J8</f>
        <v>890</v>
      </c>
      <c r="N9" s="119">
        <f>+M9/6</f>
        <v>148.33333333333334</v>
      </c>
      <c r="O9" s="23"/>
      <c r="P9" s="23"/>
      <c r="Q9" s="21"/>
      <c r="R9" s="21"/>
    </row>
    <row r="10" spans="1:18" s="24" customFormat="1" ht="18">
      <c r="A10" s="17"/>
      <c r="B10" s="37"/>
      <c r="C10" s="94"/>
      <c r="D10" s="106"/>
      <c r="E10" s="95"/>
      <c r="F10" s="95"/>
      <c r="G10" s="95"/>
      <c r="H10" s="95"/>
      <c r="I10" s="95"/>
      <c r="J10" s="95"/>
      <c r="K10" s="95"/>
      <c r="L10" s="96"/>
      <c r="M10" s="32"/>
      <c r="N10" s="58"/>
      <c r="O10" s="23"/>
      <c r="P10" s="23"/>
      <c r="Q10" s="21"/>
      <c r="R10" s="21"/>
    </row>
    <row r="11" spans="1:18" s="24" customFormat="1" ht="18">
      <c r="A11" s="17"/>
      <c r="B11" s="39" t="s">
        <v>18</v>
      </c>
      <c r="C11" s="33">
        <v>42679</v>
      </c>
      <c r="D11" s="112">
        <v>5</v>
      </c>
      <c r="E11" s="32">
        <v>178</v>
      </c>
      <c r="F11" s="32">
        <v>142</v>
      </c>
      <c r="G11" s="32">
        <v>122</v>
      </c>
      <c r="H11" s="32">
        <v>163</v>
      </c>
      <c r="I11"/>
      <c r="J11" s="32">
        <f>+E11+F11+G11+H11</f>
        <v>605</v>
      </c>
      <c r="K11" s="32">
        <v>4</v>
      </c>
      <c r="L11" s="34">
        <f>+J11/K11</f>
        <v>151.25</v>
      </c>
      <c r="M11"/>
      <c r="N11"/>
      <c r="O11" s="23"/>
      <c r="P11" s="23"/>
      <c r="Q11" s="21"/>
      <c r="R11" s="21"/>
    </row>
    <row r="12" spans="1:18" s="24" customFormat="1" ht="18">
      <c r="A12" s="17"/>
      <c r="B12" s="37" t="s">
        <v>41</v>
      </c>
      <c r="C12" s="19"/>
      <c r="D12" s="112">
        <v>14</v>
      </c>
      <c r="E12" s="32">
        <v>165</v>
      </c>
      <c r="F12" s="32">
        <v>164</v>
      </c>
      <c r="G12" s="32">
        <v>113</v>
      </c>
      <c r="H12" s="32">
        <v>174</v>
      </c>
      <c r="I12"/>
      <c r="J12" s="32">
        <f>+E12+F12+G12+H12</f>
        <v>616</v>
      </c>
      <c r="K12" s="32">
        <v>4</v>
      </c>
      <c r="L12" s="34">
        <f>+J12/K12</f>
        <v>154</v>
      </c>
      <c r="M12" s="118">
        <f>+J12+J11</f>
        <v>1221</v>
      </c>
      <c r="N12" s="119">
        <f>+M12/8</f>
        <v>152.625</v>
      </c>
      <c r="O12" s="23"/>
      <c r="P12" s="23"/>
      <c r="Q12" s="21"/>
      <c r="R12" s="21"/>
    </row>
    <row r="13" spans="1:18" s="24" customFormat="1" ht="18">
      <c r="A13" s="17"/>
      <c r="B13" s="37"/>
      <c r="C13" s="94"/>
      <c r="D13" s="106"/>
      <c r="E13" s="95"/>
      <c r="F13" s="95"/>
      <c r="G13" s="95"/>
      <c r="H13" s="95"/>
      <c r="I13" s="95"/>
      <c r="J13" s="95"/>
      <c r="K13" s="95"/>
      <c r="L13" s="96"/>
      <c r="M13" s="32"/>
      <c r="N13" s="58"/>
      <c r="O13" s="23"/>
      <c r="P13" s="23"/>
      <c r="Q13" s="21"/>
      <c r="R13" s="21"/>
    </row>
    <row r="14" spans="1:18" s="24" customFormat="1" ht="18">
      <c r="A14" s="17">
        <v>1</v>
      </c>
      <c r="B14" s="39" t="s">
        <v>43</v>
      </c>
      <c r="C14" s="33">
        <v>42694</v>
      </c>
      <c r="D14" s="106"/>
      <c r="E14" s="32">
        <v>134</v>
      </c>
      <c r="F14" s="32">
        <v>164</v>
      </c>
      <c r="G14" s="32">
        <v>150</v>
      </c>
      <c r="H14" s="32">
        <v>154</v>
      </c>
      <c r="I14" s="95"/>
      <c r="J14" s="32">
        <f>+E14+F14+G14+H14</f>
        <v>602</v>
      </c>
      <c r="K14" s="32">
        <v>4</v>
      </c>
      <c r="L14" s="34">
        <f>+J14/K14</f>
        <v>150.5</v>
      </c>
      <c r="M14"/>
      <c r="N14"/>
      <c r="O14" s="23"/>
      <c r="P14" s="23"/>
      <c r="Q14" s="21"/>
      <c r="R14" s="21"/>
    </row>
    <row r="15" spans="1:18" s="24" customFormat="1" ht="18">
      <c r="A15" s="17"/>
      <c r="B15" s="37" t="s">
        <v>44</v>
      </c>
      <c r="C15" s="94"/>
      <c r="D15" s="106"/>
      <c r="E15" s="32">
        <v>203</v>
      </c>
      <c r="F15" s="32">
        <v>123</v>
      </c>
      <c r="G15" s="32">
        <v>160</v>
      </c>
      <c r="H15" s="32"/>
      <c r="I15" s="95"/>
      <c r="J15" s="32">
        <f>+E15+F15+G15+H15</f>
        <v>486</v>
      </c>
      <c r="K15" s="32">
        <v>3</v>
      </c>
      <c r="L15" s="34">
        <f>+J15/K15</f>
        <v>162</v>
      </c>
      <c r="M15" s="118">
        <f>+J15+J14</f>
        <v>1088</v>
      </c>
      <c r="N15" s="119">
        <f>+M15/7</f>
        <v>155.42857142857142</v>
      </c>
      <c r="O15" s="23">
        <v>1</v>
      </c>
      <c r="P15" s="23"/>
      <c r="Q15" s="21"/>
      <c r="R15" s="21"/>
    </row>
    <row r="16" spans="1:18" s="24" customFormat="1" ht="18">
      <c r="A16" s="17"/>
      <c r="B16" s="37" t="s">
        <v>45</v>
      </c>
      <c r="C16" s="94"/>
      <c r="D16" s="106"/>
      <c r="E16" s="95"/>
      <c r="F16" s="95"/>
      <c r="G16" s="95"/>
      <c r="H16" s="95"/>
      <c r="I16" s="95"/>
      <c r="J16" s="95"/>
      <c r="K16" s="95"/>
      <c r="L16" s="96"/>
      <c r="M16" s="32"/>
      <c r="N16" s="58"/>
      <c r="O16" s="23"/>
      <c r="P16" s="23"/>
      <c r="Q16" s="21"/>
      <c r="R16" s="21"/>
    </row>
    <row r="17" spans="1:18" s="24" customFormat="1" ht="18">
      <c r="A17" s="17"/>
      <c r="B17" s="37"/>
      <c r="C17" s="94"/>
      <c r="D17" s="106"/>
      <c r="E17" s="95"/>
      <c r="F17" s="95"/>
      <c r="G17" s="95"/>
      <c r="H17" s="95"/>
      <c r="I17" s="95"/>
      <c r="J17" s="95"/>
      <c r="K17" s="95"/>
      <c r="L17" s="96"/>
      <c r="M17" s="32"/>
      <c r="N17" s="58"/>
      <c r="O17" s="23"/>
      <c r="P17" s="23"/>
      <c r="Q17" s="21"/>
      <c r="R17" s="21"/>
    </row>
    <row r="18" spans="1:18" s="24" customFormat="1" ht="18">
      <c r="A18" s="17">
        <v>1</v>
      </c>
      <c r="B18" s="39" t="s">
        <v>18</v>
      </c>
      <c r="C18" s="33">
        <v>42708</v>
      </c>
      <c r="D18" s="112">
        <v>19</v>
      </c>
      <c r="E18" s="32">
        <v>146</v>
      </c>
      <c r="F18" s="32">
        <v>170</v>
      </c>
      <c r="G18" s="32">
        <v>209</v>
      </c>
      <c r="H18" s="32">
        <v>157</v>
      </c>
      <c r="I18"/>
      <c r="J18" s="32">
        <f>+E18+F18+G18+H18</f>
        <v>682</v>
      </c>
      <c r="K18" s="32">
        <v>4</v>
      </c>
      <c r="L18" s="34">
        <f>+J18/K18</f>
        <v>170.5</v>
      </c>
      <c r="M18"/>
      <c r="N18"/>
      <c r="O18" s="23"/>
      <c r="P18" s="23"/>
      <c r="Q18" s="21"/>
      <c r="R18" s="21"/>
    </row>
    <row r="19" spans="1:18" s="24" customFormat="1" ht="18">
      <c r="A19" s="17"/>
      <c r="B19" s="37" t="s">
        <v>40</v>
      </c>
      <c r="C19" s="19"/>
      <c r="D19" s="112">
        <v>8</v>
      </c>
      <c r="E19" s="32">
        <v>154</v>
      </c>
      <c r="F19" s="32">
        <v>158</v>
      </c>
      <c r="G19" s="32">
        <v>162</v>
      </c>
      <c r="H19" s="32">
        <v>242</v>
      </c>
      <c r="I19"/>
      <c r="J19" s="32">
        <f>+E19+F19+G19+H19</f>
        <v>716</v>
      </c>
      <c r="K19" s="32">
        <v>4</v>
      </c>
      <c r="L19" s="34">
        <f>+J19/K19</f>
        <v>179</v>
      </c>
      <c r="M19" s="118">
        <f>+J19+J18</f>
        <v>1398</v>
      </c>
      <c r="N19" s="119">
        <f>+M19/8</f>
        <v>174.75</v>
      </c>
      <c r="O19" s="23"/>
      <c r="P19" s="23"/>
      <c r="Q19" s="21"/>
      <c r="R19" s="21"/>
    </row>
    <row r="20" spans="1:18" s="24" customFormat="1" ht="18">
      <c r="A20" s="17"/>
      <c r="B20" s="37"/>
      <c r="C20" s="94"/>
      <c r="D20" s="106"/>
      <c r="E20" s="95"/>
      <c r="F20" s="95"/>
      <c r="G20" s="95"/>
      <c r="H20" s="95"/>
      <c r="I20" s="95"/>
      <c r="J20" s="95"/>
      <c r="K20" s="95"/>
      <c r="L20" s="96"/>
      <c r="M20" s="32"/>
      <c r="N20" s="58"/>
      <c r="O20" s="23"/>
      <c r="P20" s="23"/>
      <c r="Q20" s="21"/>
      <c r="R20" s="21"/>
    </row>
    <row r="21" spans="1:18" s="24" customFormat="1" ht="18">
      <c r="A21" s="17">
        <v>1</v>
      </c>
      <c r="B21" s="39" t="s">
        <v>46</v>
      </c>
      <c r="C21" s="33"/>
      <c r="D21" s="106"/>
      <c r="E21" s="95"/>
      <c r="F21" s="95"/>
      <c r="G21" s="95"/>
      <c r="H21" s="95"/>
      <c r="I21" s="95"/>
      <c r="J21" s="95"/>
      <c r="K21" s="95"/>
      <c r="L21" s="96"/>
      <c r="M21" s="32"/>
      <c r="N21" s="58"/>
      <c r="O21" s="23"/>
      <c r="P21" s="23"/>
      <c r="Q21" s="21"/>
      <c r="R21" s="21"/>
    </row>
    <row r="22" spans="1:18" s="24" customFormat="1" ht="18">
      <c r="A22" s="17"/>
      <c r="B22" s="37" t="s">
        <v>47</v>
      </c>
      <c r="C22" s="33">
        <v>42715</v>
      </c>
      <c r="D22" s="106"/>
      <c r="E22" s="32">
        <v>127</v>
      </c>
      <c r="F22" s="32">
        <v>162</v>
      </c>
      <c r="G22" s="32">
        <v>155</v>
      </c>
      <c r="H22" s="32">
        <v>126</v>
      </c>
      <c r="I22" s="32"/>
      <c r="J22" s="32">
        <f>+E22+F22+G22+H22</f>
        <v>570</v>
      </c>
      <c r="K22" s="32">
        <v>4</v>
      </c>
      <c r="L22" s="34">
        <f>+J22/K22</f>
        <v>142.5</v>
      </c>
      <c r="M22" s="118">
        <f>+J22</f>
        <v>570</v>
      </c>
      <c r="N22" s="119">
        <f>+M22/4</f>
        <v>142.5</v>
      </c>
      <c r="O22" s="23">
        <v>1</v>
      </c>
      <c r="P22" s="23"/>
      <c r="Q22" s="21"/>
      <c r="R22" s="21"/>
    </row>
    <row r="23" spans="1:18" s="24" customFormat="1" ht="18">
      <c r="A23" s="17"/>
      <c r="B23" s="37"/>
      <c r="C23" s="19"/>
      <c r="D23" s="106"/>
      <c r="E23" s="32"/>
      <c r="F23" s="32"/>
      <c r="G23" s="32"/>
      <c r="H23" s="32"/>
      <c r="I23" s="32"/>
      <c r="J23" s="32"/>
      <c r="K23" s="32"/>
      <c r="L23" s="34"/>
      <c r="M23" s="32"/>
      <c r="N23" s="58"/>
      <c r="O23" s="23"/>
      <c r="P23" s="23"/>
      <c r="Q23" s="21"/>
      <c r="R23" s="21"/>
    </row>
    <row r="24" spans="1:18" s="24" customFormat="1" ht="18">
      <c r="A24" s="36">
        <v>1</v>
      </c>
      <c r="B24" s="39" t="s">
        <v>18</v>
      </c>
      <c r="C24" s="33">
        <v>42743</v>
      </c>
      <c r="D24" s="32">
        <v>10</v>
      </c>
      <c r="E24" s="32">
        <v>177</v>
      </c>
      <c r="F24" s="32">
        <v>149</v>
      </c>
      <c r="G24" s="32">
        <v>150</v>
      </c>
      <c r="H24" s="32"/>
      <c r="I24"/>
      <c r="J24" s="32">
        <f>+E24+F24+G24</f>
        <v>476</v>
      </c>
      <c r="K24" s="32">
        <v>3</v>
      </c>
      <c r="L24" s="34">
        <f>+J24/K24</f>
        <v>158.66666666666666</v>
      </c>
      <c r="M24"/>
      <c r="N24"/>
      <c r="O24" s="23"/>
      <c r="P24" s="23"/>
      <c r="Q24" s="21"/>
      <c r="R24" s="21"/>
    </row>
    <row r="25" spans="1:18" s="24" customFormat="1" ht="18">
      <c r="A25"/>
      <c r="B25" s="37" t="s">
        <v>48</v>
      </c>
      <c r="C25"/>
      <c r="D25" s="32">
        <v>19</v>
      </c>
      <c r="E25" s="32">
        <v>149</v>
      </c>
      <c r="F25" s="32">
        <v>170</v>
      </c>
      <c r="G25" s="32">
        <v>148</v>
      </c>
      <c r="H25" s="32"/>
      <c r="I25"/>
      <c r="J25" s="32">
        <f>+E25++F25+G25</f>
        <v>467</v>
      </c>
      <c r="K25" s="32">
        <v>3</v>
      </c>
      <c r="L25" s="34">
        <f>+J25/K25</f>
        <v>155.66666666666666</v>
      </c>
      <c r="M25" s="118">
        <f>+J25+J24</f>
        <v>943</v>
      </c>
      <c r="N25" s="119">
        <f>+M25/6</f>
        <v>157.16666666666666</v>
      </c>
      <c r="O25" s="23"/>
      <c r="P25" s="23"/>
      <c r="Q25" s="21"/>
      <c r="R25" s="21"/>
    </row>
    <row r="26" spans="1:18" s="24" customFormat="1" ht="19.5">
      <c r="A26" s="36"/>
      <c r="B26" s="99" t="s">
        <v>49</v>
      </c>
      <c r="C26" s="33"/>
      <c r="D26" s="115"/>
      <c r="E26" s="32"/>
      <c r="F26" s="32"/>
      <c r="G26" s="42"/>
      <c r="H26" s="42"/>
      <c r="I26" s="42"/>
      <c r="J26" s="32"/>
      <c r="K26" s="32"/>
      <c r="L26"/>
      <c r="M26"/>
      <c r="N26"/>
      <c r="O26" s="23"/>
      <c r="P26" s="23"/>
      <c r="Q26" s="21"/>
      <c r="R26" s="21"/>
    </row>
    <row r="27" spans="1:18" s="24" customFormat="1" ht="18">
      <c r="A27" s="17"/>
      <c r="B27" s="37"/>
      <c r="C27" s="33"/>
      <c r="D27" s="106"/>
      <c r="E27" s="32"/>
      <c r="F27" s="32"/>
      <c r="G27" s="32"/>
      <c r="H27" s="32"/>
      <c r="I27" s="32"/>
      <c r="J27" s="32"/>
      <c r="K27" s="32"/>
      <c r="L27" s="34"/>
      <c r="M27" s="32"/>
      <c r="N27" s="58"/>
      <c r="O27" s="23"/>
      <c r="P27" s="23"/>
      <c r="Q27" s="21"/>
      <c r="R27" s="21"/>
    </row>
    <row r="28" spans="1:18" s="24" customFormat="1" ht="18">
      <c r="A28" s="17"/>
      <c r="B28" s="39" t="s">
        <v>57</v>
      </c>
      <c r="C28" s="33">
        <v>42780</v>
      </c>
      <c r="D28" s="106"/>
      <c r="E28" s="32">
        <v>158</v>
      </c>
      <c r="F28" s="32">
        <v>143</v>
      </c>
      <c r="G28" s="32">
        <v>160</v>
      </c>
      <c r="H28" s="32">
        <v>159</v>
      </c>
      <c r="I28" s="32"/>
      <c r="J28" s="32">
        <f>+E28+F28+G28+H28</f>
        <v>620</v>
      </c>
      <c r="K28" s="32">
        <v>4</v>
      </c>
      <c r="L28" s="34">
        <f>+J28/K28</f>
        <v>155</v>
      </c>
      <c r="M28" s="118">
        <f>+J28</f>
        <v>620</v>
      </c>
      <c r="N28" s="119">
        <f>+M28/4</f>
        <v>155</v>
      </c>
      <c r="O28" s="23"/>
      <c r="P28" s="23"/>
      <c r="Q28" s="21"/>
      <c r="R28" s="21"/>
    </row>
    <row r="29" spans="1:18" s="93" customFormat="1" ht="18">
      <c r="A29" s="17"/>
      <c r="B29" s="37" t="s">
        <v>58</v>
      </c>
      <c r="C29" s="19"/>
      <c r="D29" s="106"/>
      <c r="E29" s="32"/>
      <c r="F29" s="32"/>
      <c r="G29" s="32"/>
      <c r="H29" s="32"/>
      <c r="I29" s="32"/>
      <c r="J29" s="32"/>
      <c r="K29" s="32"/>
      <c r="L29" s="34"/>
      <c r="M29" s="32"/>
      <c r="N29" s="58"/>
      <c r="O29" s="23"/>
      <c r="P29"/>
      <c r="Q29" s="95"/>
      <c r="R29" s="95"/>
    </row>
    <row r="30" spans="1:18" s="93" customFormat="1" ht="18">
      <c r="A30" s="17"/>
      <c r="B30" s="37"/>
      <c r="C30" s="19"/>
      <c r="D30" s="106"/>
      <c r="E30" s="32"/>
      <c r="F30" s="32"/>
      <c r="G30" s="32"/>
      <c r="H30" s="32"/>
      <c r="I30" s="32"/>
      <c r="J30" s="32"/>
      <c r="K30" s="32"/>
      <c r="L30" s="34"/>
      <c r="M30" s="32"/>
      <c r="N30" s="58"/>
      <c r="O30" s="23"/>
      <c r="P30"/>
      <c r="Q30" s="95"/>
      <c r="R30" s="95"/>
    </row>
    <row r="31" spans="1:19" s="93" customFormat="1" ht="18">
      <c r="A31" s="17"/>
      <c r="B31" s="39" t="s">
        <v>43</v>
      </c>
      <c r="C31" s="33">
        <v>42904</v>
      </c>
      <c r="D31" s="21"/>
      <c r="E31" s="32">
        <v>165</v>
      </c>
      <c r="F31" s="32">
        <v>159</v>
      </c>
      <c r="G31" s="32">
        <v>178</v>
      </c>
      <c r="H31" s="32"/>
      <c r="I31" s="32"/>
      <c r="J31" s="32">
        <f>+I31+E31+F31+G31</f>
        <v>502</v>
      </c>
      <c r="K31" s="32">
        <v>3</v>
      </c>
      <c r="L31" s="34">
        <f>+J31/K31</f>
        <v>167.33333333333334</v>
      </c>
      <c r="M31" s="118">
        <f>+J31</f>
        <v>502</v>
      </c>
      <c r="N31" s="119">
        <f>+M31/3</f>
        <v>167.33333333333334</v>
      </c>
      <c r="O31"/>
      <c r="P31" s="23"/>
      <c r="Q31"/>
      <c r="R31" s="95"/>
      <c r="S31" s="95"/>
    </row>
    <row r="32" spans="1:19" s="93" customFormat="1" ht="18">
      <c r="A32" s="17"/>
      <c r="B32" s="37" t="s">
        <v>60</v>
      </c>
      <c r="C32" s="33"/>
      <c r="D32" s="21"/>
      <c r="E32" s="32"/>
      <c r="F32" s="32"/>
      <c r="G32" s="32"/>
      <c r="H32" s="32"/>
      <c r="I32" s="32"/>
      <c r="J32" s="32"/>
      <c r="K32" s="32"/>
      <c r="L32" s="34"/>
      <c r="M32"/>
      <c r="N32"/>
      <c r="O32" s="36"/>
      <c r="P32" s="23"/>
      <c r="Q32"/>
      <c r="R32" s="95"/>
      <c r="S32" s="95"/>
    </row>
    <row r="33" spans="1:18" s="93" customFormat="1" ht="18">
      <c r="A33" s="17"/>
      <c r="B33" s="37" t="s">
        <v>36</v>
      </c>
      <c r="C33" s="33"/>
      <c r="D33" s="21"/>
      <c r="E33" s="32"/>
      <c r="F33" s="32"/>
      <c r="G33" s="42"/>
      <c r="H33" s="32"/>
      <c r="I33" s="32"/>
      <c r="J33" s="32"/>
      <c r="K33"/>
      <c r="L33"/>
      <c r="M33"/>
      <c r="N33"/>
      <c r="O33" s="23"/>
      <c r="P33"/>
      <c r="Q33" s="95"/>
      <c r="R33" s="95"/>
    </row>
    <row r="34" spans="1:18" s="93" customFormat="1" ht="18">
      <c r="A34" s="17"/>
      <c r="B34" s="37"/>
      <c r="C34" s="19"/>
      <c r="D34" s="106"/>
      <c r="E34" s="32"/>
      <c r="F34" s="32"/>
      <c r="G34" s="32"/>
      <c r="H34" s="32"/>
      <c r="I34" s="32"/>
      <c r="J34" s="32"/>
      <c r="K34" s="32"/>
      <c r="L34" s="34"/>
      <c r="M34" s="32"/>
      <c r="N34" s="58"/>
      <c r="O34" s="23"/>
      <c r="P34"/>
      <c r="Q34" s="95"/>
      <c r="R34" s="95"/>
    </row>
    <row r="35" spans="1:18" s="93" customFormat="1" ht="18">
      <c r="A35" s="17"/>
      <c r="B35" s="37"/>
      <c r="C35" s="19"/>
      <c r="D35" s="106"/>
      <c r="E35" s="32"/>
      <c r="F35" s="32"/>
      <c r="G35" s="32"/>
      <c r="H35" s="32"/>
      <c r="I35" s="32"/>
      <c r="J35" s="32"/>
      <c r="K35" s="32"/>
      <c r="L35" s="34"/>
      <c r="M35" s="32"/>
      <c r="N35" s="58"/>
      <c r="O35" s="23"/>
      <c r="P35"/>
      <c r="Q35" s="95"/>
      <c r="R35" s="95"/>
    </row>
    <row r="36" spans="1:18" s="93" customFormat="1" ht="18">
      <c r="A36" s="17"/>
      <c r="B36" s="37"/>
      <c r="C36" s="19"/>
      <c r="D36" s="106"/>
      <c r="E36" s="32"/>
      <c r="F36" s="32"/>
      <c r="G36" s="32"/>
      <c r="H36" s="32"/>
      <c r="I36" s="32"/>
      <c r="J36" s="32"/>
      <c r="K36" s="32"/>
      <c r="L36" s="34"/>
      <c r="M36" s="32"/>
      <c r="N36" s="58"/>
      <c r="O36" s="23"/>
      <c r="P36"/>
      <c r="Q36" s="95"/>
      <c r="R36" s="95"/>
    </row>
    <row r="37" spans="1:18" s="93" customFormat="1" ht="18">
      <c r="A37" s="17"/>
      <c r="B37" s="37"/>
      <c r="C37" s="19"/>
      <c r="D37" s="106"/>
      <c r="E37" s="32"/>
      <c r="F37" s="32"/>
      <c r="G37" s="32"/>
      <c r="H37" s="32"/>
      <c r="I37" s="32"/>
      <c r="J37" s="32"/>
      <c r="K37" s="32"/>
      <c r="L37" s="34"/>
      <c r="M37" s="32"/>
      <c r="N37" s="58"/>
      <c r="O37" s="23"/>
      <c r="P37"/>
      <c r="Q37" s="95"/>
      <c r="R37" s="95"/>
    </row>
    <row r="38" spans="1:18" s="93" customFormat="1" ht="18">
      <c r="A38" s="17"/>
      <c r="B38" s="37"/>
      <c r="C38" s="19"/>
      <c r="D38" s="106"/>
      <c r="E38" s="32"/>
      <c r="F38" s="32"/>
      <c r="G38" s="32"/>
      <c r="H38" s="32"/>
      <c r="I38" s="32"/>
      <c r="J38" s="32"/>
      <c r="K38" s="32"/>
      <c r="L38" s="34"/>
      <c r="M38" s="32"/>
      <c r="N38" s="58"/>
      <c r="O38" s="23"/>
      <c r="P38"/>
      <c r="Q38" s="95"/>
      <c r="R38" s="95"/>
    </row>
    <row r="39" spans="1:18" s="93" customFormat="1" ht="18">
      <c r="A39" s="17"/>
      <c r="B39" s="37"/>
      <c r="C39" s="19"/>
      <c r="D39" s="106"/>
      <c r="E39" s="32"/>
      <c r="F39" s="32"/>
      <c r="G39" s="32"/>
      <c r="H39" s="32"/>
      <c r="I39" s="32"/>
      <c r="J39" s="32"/>
      <c r="K39" s="32"/>
      <c r="L39" s="34"/>
      <c r="M39" s="32"/>
      <c r="N39" s="58"/>
      <c r="O39" s="23"/>
      <c r="P39"/>
      <c r="Q39" s="95"/>
      <c r="R39" s="95"/>
    </row>
    <row r="40" spans="1:18" s="93" customFormat="1" ht="18">
      <c r="A40" s="17"/>
      <c r="B40" s="37"/>
      <c r="C40" s="94"/>
      <c r="D40" s="106"/>
      <c r="E40" s="95"/>
      <c r="F40" s="95"/>
      <c r="G40" s="95"/>
      <c r="H40" s="95"/>
      <c r="I40" s="95"/>
      <c r="J40" s="95"/>
      <c r="K40" s="95"/>
      <c r="L40" s="96"/>
      <c r="M40" s="32"/>
      <c r="N40" s="58"/>
      <c r="O40" s="23"/>
      <c r="P40"/>
      <c r="Q40" s="95"/>
      <c r="R40" s="95"/>
    </row>
    <row r="41" spans="1:18" s="24" customFormat="1" ht="18">
      <c r="A41" s="23"/>
      <c r="B41" s="93"/>
      <c r="C41" s="94"/>
      <c r="D41" s="106"/>
      <c r="E41" s="95"/>
      <c r="F41" s="95"/>
      <c r="G41" s="95"/>
      <c r="H41" s="95"/>
      <c r="I41" s="95"/>
      <c r="J41" s="95"/>
      <c r="K41" s="95"/>
      <c r="L41" s="96"/>
      <c r="M41" s="32"/>
      <c r="N41" s="58"/>
      <c r="O41" s="23"/>
      <c r="P41" s="23"/>
      <c r="Q41" s="21"/>
      <c r="R41" s="21"/>
    </row>
    <row r="42" spans="1:18" s="24" customFormat="1" ht="18.75">
      <c r="A42" s="23">
        <f>SUM(A4:A41)</f>
        <v>6</v>
      </c>
      <c r="B42" s="93"/>
      <c r="C42" s="23" t="s">
        <v>4</v>
      </c>
      <c r="D42" s="107"/>
      <c r="E42" s="23"/>
      <c r="F42" s="23"/>
      <c r="G42" s="23"/>
      <c r="H42" s="23"/>
      <c r="I42" s="23"/>
      <c r="J42" s="23">
        <f>SUM(J4:J41)</f>
        <v>8697</v>
      </c>
      <c r="K42" s="23">
        <f>SUM(K4:K41)</f>
        <v>55</v>
      </c>
      <c r="L42" s="27">
        <f>J42/K42</f>
        <v>158.12727272727273</v>
      </c>
      <c r="M42" s="32"/>
      <c r="N42" s="58"/>
      <c r="O42" s="23">
        <f>SUM(O6:O41)</f>
        <v>3</v>
      </c>
      <c r="P42" s="23"/>
      <c r="Q42" s="21"/>
      <c r="R42" s="21"/>
    </row>
    <row r="43" spans="1:18" s="24" customFormat="1" ht="18.75">
      <c r="A43" s="23"/>
      <c r="B43" s="37"/>
      <c r="C43" s="21"/>
      <c r="D43" s="108"/>
      <c r="E43" s="21"/>
      <c r="F43" s="21"/>
      <c r="G43" s="21"/>
      <c r="H43" s="21"/>
      <c r="I43" s="21"/>
      <c r="J43" s="21"/>
      <c r="K43" s="21"/>
      <c r="L43" s="21"/>
      <c r="M43" s="32"/>
      <c r="N43" s="58"/>
      <c r="O43" s="23"/>
      <c r="P43" s="23"/>
      <c r="Q43" s="21"/>
      <c r="R43" s="21"/>
    </row>
    <row r="44" spans="1:18" s="24" customFormat="1" ht="18.75">
      <c r="A44" s="23"/>
      <c r="C44" s="23"/>
      <c r="D44" s="108"/>
      <c r="E44" s="21"/>
      <c r="F44" s="21"/>
      <c r="G44" s="21"/>
      <c r="H44" s="21"/>
      <c r="I44" s="21"/>
      <c r="J44" s="23"/>
      <c r="K44" s="23"/>
      <c r="L44" s="27"/>
      <c r="M44" s="32"/>
      <c r="N44" s="58"/>
      <c r="O44" s="23"/>
      <c r="P44" s="23"/>
      <c r="Q44" s="21"/>
      <c r="R44" s="21"/>
    </row>
    <row r="45" spans="1:18" s="24" customFormat="1" ht="18.75">
      <c r="A45" s="23"/>
      <c r="C45" s="21"/>
      <c r="D45" s="108"/>
      <c r="E45" s="21"/>
      <c r="F45" s="21"/>
      <c r="G45" s="21"/>
      <c r="H45" s="21"/>
      <c r="I45" s="21"/>
      <c r="J45" s="21"/>
      <c r="K45" s="21"/>
      <c r="L45" s="21"/>
      <c r="M45" s="32"/>
      <c r="N45" s="58"/>
      <c r="O45" s="23"/>
      <c r="P45" s="23"/>
      <c r="Q45" s="21"/>
      <c r="R45" s="21"/>
    </row>
    <row r="46" spans="1:18" s="24" customFormat="1" ht="18.75">
      <c r="A46" s="23"/>
      <c r="C46" s="21"/>
      <c r="D46" s="108"/>
      <c r="E46" s="21"/>
      <c r="F46" s="21"/>
      <c r="G46" s="21"/>
      <c r="H46" s="21"/>
      <c r="I46" s="21"/>
      <c r="J46" s="23"/>
      <c r="K46" s="23"/>
      <c r="L46" s="27"/>
      <c r="M46" s="32"/>
      <c r="N46" s="58"/>
      <c r="O46" s="23"/>
      <c r="P46" s="23"/>
      <c r="Q46" s="21"/>
      <c r="R46" s="21"/>
    </row>
    <row r="47" spans="1:18" s="24" customFormat="1" ht="18.75">
      <c r="A47" s="23"/>
      <c r="C47" s="21"/>
      <c r="D47" s="108"/>
      <c r="E47" s="21"/>
      <c r="F47" s="21"/>
      <c r="G47" s="21"/>
      <c r="H47" s="21"/>
      <c r="I47" s="21"/>
      <c r="J47" s="21"/>
      <c r="K47" s="21"/>
      <c r="L47" s="21"/>
      <c r="M47" s="32"/>
      <c r="N47" s="58"/>
      <c r="O47" s="23"/>
      <c r="P47" s="23"/>
      <c r="Q47" s="21"/>
      <c r="R47" s="21"/>
    </row>
    <row r="48" spans="1:18" s="24" customFormat="1" ht="18.75">
      <c r="A48" s="23"/>
      <c r="C48" s="21"/>
      <c r="D48" s="108"/>
      <c r="E48" s="21"/>
      <c r="F48" s="21"/>
      <c r="G48" s="21"/>
      <c r="H48" s="21"/>
      <c r="I48" s="21"/>
      <c r="J48" s="21"/>
      <c r="K48" s="21"/>
      <c r="L48" s="21"/>
      <c r="M48" s="32"/>
      <c r="N48" s="58"/>
      <c r="O48" s="23"/>
      <c r="P48" s="23"/>
      <c r="Q48" s="21"/>
      <c r="R48" s="21"/>
    </row>
    <row r="49" spans="1:18" s="24" customFormat="1" ht="18.75">
      <c r="A49" s="23"/>
      <c r="C49" s="21"/>
      <c r="D49" s="108"/>
      <c r="E49" s="21"/>
      <c r="F49" s="21"/>
      <c r="G49" s="21"/>
      <c r="H49" s="21"/>
      <c r="I49" s="21"/>
      <c r="J49" s="21"/>
      <c r="K49" s="21"/>
      <c r="L49" s="21"/>
      <c r="M49" s="32"/>
      <c r="N49" s="58"/>
      <c r="O49" s="23"/>
      <c r="P49" s="23"/>
      <c r="Q49" s="21"/>
      <c r="R49" s="21"/>
    </row>
    <row r="50" spans="1:18" s="24" customFormat="1" ht="18.75">
      <c r="A50" s="23"/>
      <c r="C50" s="21"/>
      <c r="D50" s="108"/>
      <c r="E50" s="21"/>
      <c r="F50" s="21"/>
      <c r="G50" s="21"/>
      <c r="H50" s="21"/>
      <c r="I50" s="21"/>
      <c r="J50" s="21"/>
      <c r="K50" s="21"/>
      <c r="L50" s="21"/>
      <c r="M50" s="32"/>
      <c r="N50" s="58"/>
      <c r="O50" s="23"/>
      <c r="P50" s="23"/>
      <c r="Q50" s="21"/>
      <c r="R50" s="21"/>
    </row>
    <row r="51" spans="1:18" s="24" customFormat="1" ht="18.75">
      <c r="A51" s="23"/>
      <c r="C51" s="21"/>
      <c r="D51" s="108"/>
      <c r="E51" s="21"/>
      <c r="F51" s="21"/>
      <c r="G51" s="21"/>
      <c r="H51" s="21"/>
      <c r="I51" s="21"/>
      <c r="J51" s="21"/>
      <c r="K51" s="21"/>
      <c r="L51" s="21"/>
      <c r="M51" s="32"/>
      <c r="N51" s="58"/>
      <c r="O51" s="23"/>
      <c r="P51" s="23"/>
      <c r="Q51" s="21"/>
      <c r="R51" s="21"/>
    </row>
    <row r="52" spans="1:18" s="24" customFormat="1" ht="18.75">
      <c r="A52" s="23"/>
      <c r="C52" s="21"/>
      <c r="D52" s="108"/>
      <c r="E52" s="21"/>
      <c r="F52" s="21"/>
      <c r="G52" s="21"/>
      <c r="H52" s="21"/>
      <c r="I52" s="21"/>
      <c r="J52" s="21"/>
      <c r="K52" s="21"/>
      <c r="L52" s="21"/>
      <c r="M52" s="32"/>
      <c r="N52" s="58"/>
      <c r="O52" s="23"/>
      <c r="P52" s="23"/>
      <c r="Q52" s="21"/>
      <c r="R52" s="21"/>
    </row>
    <row r="53" spans="1:18" s="24" customFormat="1" ht="18.75">
      <c r="A53" s="23"/>
      <c r="C53" s="21"/>
      <c r="D53" s="108"/>
      <c r="E53" s="21"/>
      <c r="F53" s="21"/>
      <c r="G53" s="21"/>
      <c r="H53" s="21"/>
      <c r="I53" s="21"/>
      <c r="J53" s="21"/>
      <c r="K53" s="21"/>
      <c r="L53" s="21"/>
      <c r="M53" s="32"/>
      <c r="N53" s="58"/>
      <c r="O53" s="23"/>
      <c r="P53" s="23"/>
      <c r="Q53" s="21"/>
      <c r="R53" s="21"/>
    </row>
    <row r="54" spans="1:18" s="24" customFormat="1" ht="18.75">
      <c r="A54" s="23"/>
      <c r="C54" s="21"/>
      <c r="D54" s="108"/>
      <c r="E54" s="21"/>
      <c r="F54" s="21"/>
      <c r="G54" s="21"/>
      <c r="H54" s="21"/>
      <c r="I54" s="21"/>
      <c r="J54" s="21"/>
      <c r="K54" s="21"/>
      <c r="L54" s="21"/>
      <c r="M54" s="32"/>
      <c r="N54" s="58"/>
      <c r="O54" s="23"/>
      <c r="P54" s="23"/>
      <c r="Q54" s="21"/>
      <c r="R54" s="21"/>
    </row>
    <row r="55" spans="1:18" s="24" customFormat="1" ht="18.75">
      <c r="A55" s="23"/>
      <c r="C55" s="21"/>
      <c r="D55" s="108"/>
      <c r="E55" s="21"/>
      <c r="F55" s="21"/>
      <c r="G55" s="21"/>
      <c r="H55" s="21"/>
      <c r="I55" s="21"/>
      <c r="J55" s="21"/>
      <c r="K55" s="21"/>
      <c r="L55" s="21"/>
      <c r="M55" s="32"/>
      <c r="N55" s="58"/>
      <c r="O55" s="23"/>
      <c r="P55" s="23"/>
      <c r="Q55" s="21"/>
      <c r="R55" s="21"/>
    </row>
    <row r="56" spans="1:18" s="24" customFormat="1" ht="18.75">
      <c r="A56" s="23"/>
      <c r="C56" s="21"/>
      <c r="D56" s="108"/>
      <c r="E56" s="21"/>
      <c r="F56" s="21"/>
      <c r="G56" s="21"/>
      <c r="H56" s="21"/>
      <c r="I56" s="21"/>
      <c r="J56" s="21"/>
      <c r="K56" s="21"/>
      <c r="L56" s="21"/>
      <c r="M56" s="32"/>
      <c r="N56" s="58"/>
      <c r="O56" s="23"/>
      <c r="P56" s="23"/>
      <c r="Q56" s="21"/>
      <c r="R56" s="21"/>
    </row>
    <row r="57" spans="1:18" s="24" customFormat="1" ht="18.75">
      <c r="A57" s="23"/>
      <c r="C57" s="21"/>
      <c r="D57" s="108"/>
      <c r="E57" s="21"/>
      <c r="F57" s="21"/>
      <c r="G57" s="21"/>
      <c r="H57" s="21"/>
      <c r="I57" s="21"/>
      <c r="J57" s="21"/>
      <c r="K57" s="21"/>
      <c r="L57" s="21"/>
      <c r="M57" s="32"/>
      <c r="N57" s="58"/>
      <c r="O57" s="23"/>
      <c r="P57" s="23"/>
      <c r="Q57" s="21"/>
      <c r="R57" s="21"/>
    </row>
    <row r="58" spans="1:18" s="93" customFormat="1" ht="18.75">
      <c r="A58" s="23"/>
      <c r="B58" s="24"/>
      <c r="C58" s="21"/>
      <c r="D58" s="108"/>
      <c r="E58" s="21"/>
      <c r="F58" s="21"/>
      <c r="G58" s="21"/>
      <c r="H58" s="21"/>
      <c r="I58" s="21"/>
      <c r="J58" s="21"/>
      <c r="K58" s="21"/>
      <c r="L58" s="21"/>
      <c r="M58" s="32"/>
      <c r="N58" s="58"/>
      <c r="O58" s="23"/>
      <c r="P58" s="16"/>
      <c r="Q58" s="95"/>
      <c r="R58" s="95"/>
    </row>
    <row r="59" spans="1:18" s="93" customFormat="1" ht="18.75">
      <c r="A59" s="23"/>
      <c r="B59" s="24"/>
      <c r="C59" s="21"/>
      <c r="D59" s="108"/>
      <c r="E59" s="21"/>
      <c r="F59" s="21"/>
      <c r="G59" s="21"/>
      <c r="H59" s="21"/>
      <c r="I59" s="21"/>
      <c r="J59" s="21"/>
      <c r="K59" s="21"/>
      <c r="L59" s="21"/>
      <c r="M59" s="32"/>
      <c r="N59" s="58"/>
      <c r="O59" s="23"/>
      <c r="P59" s="16"/>
      <c r="Q59" s="95"/>
      <c r="R59" s="95"/>
    </row>
    <row r="60" spans="1:18" s="93" customFormat="1" ht="18.75">
      <c r="A60" s="23"/>
      <c r="B60" s="24"/>
      <c r="C60" s="21"/>
      <c r="D60" s="108"/>
      <c r="E60" s="21"/>
      <c r="F60" s="21"/>
      <c r="G60" s="21"/>
      <c r="H60" s="21"/>
      <c r="I60" s="21"/>
      <c r="J60" s="21"/>
      <c r="K60" s="21"/>
      <c r="L60" s="21"/>
      <c r="M60" s="32"/>
      <c r="N60" s="58"/>
      <c r="O60" s="23"/>
      <c r="P60" s="16"/>
      <c r="Q60" s="95"/>
      <c r="R60" s="95"/>
    </row>
    <row r="61" spans="1:18" s="93" customFormat="1" ht="18.75">
      <c r="A61" s="23"/>
      <c r="B61" s="24"/>
      <c r="C61" s="21"/>
      <c r="D61" s="108"/>
      <c r="E61" s="21"/>
      <c r="F61" s="21"/>
      <c r="G61" s="21"/>
      <c r="H61" s="21"/>
      <c r="I61" s="21"/>
      <c r="J61" s="21"/>
      <c r="K61" s="21"/>
      <c r="L61" s="21"/>
      <c r="M61" s="32"/>
      <c r="N61" s="58"/>
      <c r="O61" s="23"/>
      <c r="P61" s="16"/>
      <c r="Q61" s="95"/>
      <c r="R61" s="95"/>
    </row>
    <row r="62" spans="1:18" s="93" customFormat="1" ht="18.75">
      <c r="A62" s="23"/>
      <c r="B62" s="24"/>
      <c r="C62" s="21"/>
      <c r="D62" s="108"/>
      <c r="E62" s="21"/>
      <c r="F62" s="21"/>
      <c r="G62" s="21"/>
      <c r="H62" s="21"/>
      <c r="I62" s="21"/>
      <c r="J62" s="21"/>
      <c r="K62" s="21"/>
      <c r="L62" s="21"/>
      <c r="M62" s="32"/>
      <c r="N62" s="58"/>
      <c r="O62" s="23"/>
      <c r="P62" s="16"/>
      <c r="Q62" s="95"/>
      <c r="R62" s="95"/>
    </row>
    <row r="63" spans="1:18" s="93" customFormat="1" ht="18.75">
      <c r="A63" s="23"/>
      <c r="B63" s="24"/>
      <c r="C63" s="21"/>
      <c r="D63" s="108"/>
      <c r="E63" s="21"/>
      <c r="F63" s="21"/>
      <c r="G63" s="21"/>
      <c r="H63" s="21"/>
      <c r="I63" s="21"/>
      <c r="J63" s="21"/>
      <c r="K63" s="21"/>
      <c r="L63" s="21"/>
      <c r="M63" s="32"/>
      <c r="N63" s="58"/>
      <c r="O63" s="23"/>
      <c r="P63" s="16"/>
      <c r="Q63" s="95"/>
      <c r="R63" s="95"/>
    </row>
    <row r="64" spans="1:18" s="93" customFormat="1" ht="18.75">
      <c r="A64" s="23"/>
      <c r="B64" s="24"/>
      <c r="C64" s="21"/>
      <c r="D64" s="108"/>
      <c r="E64" s="21"/>
      <c r="F64" s="21"/>
      <c r="G64" s="21"/>
      <c r="H64" s="21"/>
      <c r="I64" s="21"/>
      <c r="J64" s="21"/>
      <c r="K64" s="21"/>
      <c r="L64" s="21"/>
      <c r="M64" s="32"/>
      <c r="N64" s="58"/>
      <c r="O64" s="23"/>
      <c r="P64" s="16"/>
      <c r="Q64" s="95"/>
      <c r="R64" s="95"/>
    </row>
    <row r="65" spans="1:18" s="93" customFormat="1" ht="18.75">
      <c r="A65" s="23"/>
      <c r="B65" s="24"/>
      <c r="C65" s="21"/>
      <c r="D65" s="108"/>
      <c r="E65" s="21"/>
      <c r="F65" s="21"/>
      <c r="G65" s="21"/>
      <c r="H65" s="21"/>
      <c r="I65" s="21"/>
      <c r="J65" s="21"/>
      <c r="K65" s="21"/>
      <c r="L65" s="21"/>
      <c r="M65" s="32"/>
      <c r="N65" s="58"/>
      <c r="O65" s="23"/>
      <c r="P65" s="16"/>
      <c r="Q65" s="95"/>
      <c r="R65" s="95"/>
    </row>
    <row r="66" spans="1:18" s="93" customFormat="1" ht="18.75">
      <c r="A66" s="23"/>
      <c r="B66" s="24"/>
      <c r="C66" s="21"/>
      <c r="D66" s="108"/>
      <c r="E66" s="21"/>
      <c r="F66" s="21"/>
      <c r="G66" s="21"/>
      <c r="H66" s="21"/>
      <c r="I66" s="21"/>
      <c r="J66" s="21"/>
      <c r="K66" s="21"/>
      <c r="L66" s="21"/>
      <c r="M66" s="32"/>
      <c r="N66" s="58"/>
      <c r="O66" s="23"/>
      <c r="P66" s="16"/>
      <c r="Q66" s="95"/>
      <c r="R66" s="95"/>
    </row>
    <row r="67" spans="1:18" s="93" customFormat="1" ht="18.75">
      <c r="A67" s="23"/>
      <c r="B67" s="24"/>
      <c r="C67" s="21"/>
      <c r="D67" s="108"/>
      <c r="E67" s="21"/>
      <c r="F67" s="21"/>
      <c r="G67" s="21"/>
      <c r="H67" s="21"/>
      <c r="I67" s="21"/>
      <c r="J67" s="21"/>
      <c r="K67" s="21"/>
      <c r="L67" s="21"/>
      <c r="M67" s="32"/>
      <c r="N67" s="58"/>
      <c r="O67" s="23"/>
      <c r="P67" s="16"/>
      <c r="Q67" s="95"/>
      <c r="R67" s="95"/>
    </row>
    <row r="68" spans="1:18" s="93" customFormat="1" ht="18.75">
      <c r="A68" s="23"/>
      <c r="B68" s="24"/>
      <c r="C68" s="21"/>
      <c r="D68" s="108"/>
      <c r="E68" s="21"/>
      <c r="F68" s="21"/>
      <c r="G68" s="21"/>
      <c r="H68" s="21"/>
      <c r="I68" s="21"/>
      <c r="J68" s="21"/>
      <c r="K68" s="21"/>
      <c r="L68" s="21"/>
      <c r="M68" s="32"/>
      <c r="N68" s="58"/>
      <c r="O68" s="23"/>
      <c r="P68" s="16"/>
      <c r="Q68" s="95"/>
      <c r="R68" s="95"/>
    </row>
    <row r="69" spans="1:17" s="93" customFormat="1" ht="18.75">
      <c r="A69" s="23"/>
      <c r="B69" s="24"/>
      <c r="C69" s="21"/>
      <c r="D69" s="108"/>
      <c r="E69" s="21"/>
      <c r="F69" s="21"/>
      <c r="G69" s="21"/>
      <c r="H69" s="21"/>
      <c r="I69" s="21"/>
      <c r="J69" s="21"/>
      <c r="K69" s="21"/>
      <c r="L69" s="21"/>
      <c r="M69" s="32"/>
      <c r="N69" s="58"/>
      <c r="O69" s="23"/>
      <c r="P69" s="95"/>
      <c r="Q69" s="95"/>
    </row>
    <row r="70" spans="1:17" s="24" customFormat="1" ht="18.75">
      <c r="A70" s="23"/>
      <c r="C70" s="21"/>
      <c r="D70" s="108"/>
      <c r="E70" s="21"/>
      <c r="F70" s="21"/>
      <c r="G70" s="21"/>
      <c r="H70" s="21"/>
      <c r="I70" s="21"/>
      <c r="J70" s="21"/>
      <c r="K70" s="21"/>
      <c r="L70" s="21"/>
      <c r="M70" s="32"/>
      <c r="N70" s="58"/>
      <c r="O70" s="23"/>
      <c r="P70" s="21"/>
      <c r="Q70" s="21"/>
    </row>
    <row r="71" spans="1:17" s="24" customFormat="1" ht="18.75">
      <c r="A71" s="23"/>
      <c r="C71" s="21"/>
      <c r="D71" s="108"/>
      <c r="E71" s="21"/>
      <c r="F71" s="21"/>
      <c r="G71" s="21"/>
      <c r="H71" s="21"/>
      <c r="I71" s="21"/>
      <c r="J71" s="21"/>
      <c r="K71" s="21"/>
      <c r="L71" s="21"/>
      <c r="M71" s="32"/>
      <c r="N71" s="58"/>
      <c r="O71" s="17"/>
      <c r="P71" s="21"/>
      <c r="Q71" s="21"/>
    </row>
    <row r="72" spans="1:18" ht="18.75">
      <c r="A72" s="23"/>
      <c r="B72" s="24"/>
      <c r="C72" s="21"/>
      <c r="D72" s="108"/>
      <c r="E72" s="21"/>
      <c r="F72" s="21"/>
      <c r="G72" s="21"/>
      <c r="H72" s="21"/>
      <c r="I72" s="21"/>
      <c r="J72" s="21"/>
      <c r="K72" s="21"/>
      <c r="L72" s="21"/>
      <c r="M72" s="32"/>
      <c r="N72" s="58"/>
      <c r="P72" s="19"/>
      <c r="R72" s="18"/>
    </row>
    <row r="73" spans="1:14" ht="18.75">
      <c r="A73" s="23"/>
      <c r="B73" s="24"/>
      <c r="C73" s="21"/>
      <c r="D73" s="108"/>
      <c r="E73" s="21"/>
      <c r="F73" s="21"/>
      <c r="G73" s="21"/>
      <c r="H73" s="21"/>
      <c r="I73" s="21"/>
      <c r="J73" s="21"/>
      <c r="K73" s="21"/>
      <c r="L73" s="21"/>
      <c r="M73" s="32"/>
      <c r="N73" s="58"/>
    </row>
    <row r="74" spans="1:14" ht="18.75">
      <c r="A74" s="23"/>
      <c r="B74" s="24"/>
      <c r="C74" s="21"/>
      <c r="D74" s="108"/>
      <c r="E74" s="21"/>
      <c r="F74" s="21"/>
      <c r="G74" s="21"/>
      <c r="H74" s="21"/>
      <c r="I74" s="21"/>
      <c r="J74" s="21"/>
      <c r="K74" s="21"/>
      <c r="L74" s="21"/>
      <c r="M74" s="32"/>
      <c r="N74" s="58"/>
    </row>
    <row r="75" spans="1:14" ht="18.75">
      <c r="A75" s="23"/>
      <c r="B75" s="24"/>
      <c r="C75" s="21"/>
      <c r="D75" s="108"/>
      <c r="E75" s="21"/>
      <c r="F75" s="21"/>
      <c r="G75" s="21"/>
      <c r="H75" s="21"/>
      <c r="I75" s="21"/>
      <c r="J75" s="21"/>
      <c r="K75" s="21"/>
      <c r="L75" s="21"/>
      <c r="M75" s="32"/>
      <c r="N75" s="58"/>
    </row>
    <row r="76" spans="1:14" ht="18.75">
      <c r="A76" s="23"/>
      <c r="B76" s="24"/>
      <c r="C76" s="21"/>
      <c r="D76" s="108"/>
      <c r="E76" s="21"/>
      <c r="F76" s="21"/>
      <c r="G76" s="21"/>
      <c r="H76" s="21"/>
      <c r="I76" s="21"/>
      <c r="J76" s="21"/>
      <c r="K76" s="21"/>
      <c r="L76" s="21"/>
      <c r="M76" s="32"/>
      <c r="N76" s="58"/>
    </row>
    <row r="77" spans="1:14" ht="18.75">
      <c r="A77" s="23"/>
      <c r="B77" s="24"/>
      <c r="C77" s="21"/>
      <c r="D77" s="108"/>
      <c r="E77" s="21"/>
      <c r="F77" s="21"/>
      <c r="G77" s="21"/>
      <c r="H77" s="21"/>
      <c r="I77" s="21"/>
      <c r="J77" s="21"/>
      <c r="K77" s="21"/>
      <c r="L77" s="21"/>
      <c r="M77" s="32"/>
      <c r="N77" s="58"/>
    </row>
    <row r="78" spans="1:14" ht="18.75">
      <c r="A78" s="23"/>
      <c r="B78" s="24"/>
      <c r="C78" s="21"/>
      <c r="D78" s="108"/>
      <c r="E78" s="21"/>
      <c r="F78" s="21"/>
      <c r="G78" s="21"/>
      <c r="H78" s="21"/>
      <c r="I78" s="21"/>
      <c r="J78" s="21"/>
      <c r="K78" s="21"/>
      <c r="L78" s="21"/>
      <c r="M78" s="32"/>
      <c r="N78" s="58"/>
    </row>
    <row r="79" spans="1:14" ht="18.75">
      <c r="A79" s="23"/>
      <c r="B79" s="24"/>
      <c r="C79" s="21"/>
      <c r="D79" s="108"/>
      <c r="E79" s="21"/>
      <c r="F79" s="21"/>
      <c r="G79" s="21"/>
      <c r="H79" s="21"/>
      <c r="I79" s="21"/>
      <c r="J79" s="21"/>
      <c r="K79" s="21"/>
      <c r="L79" s="21"/>
      <c r="M79" s="32"/>
      <c r="N79" s="58"/>
    </row>
    <row r="80" spans="1:14" ht="18.75">
      <c r="A80" s="23"/>
      <c r="B80" s="24"/>
      <c r="C80" s="21"/>
      <c r="D80" s="108"/>
      <c r="E80" s="21"/>
      <c r="F80" s="21"/>
      <c r="G80" s="21"/>
      <c r="H80" s="21"/>
      <c r="I80" s="21"/>
      <c r="J80" s="21"/>
      <c r="K80" s="21"/>
      <c r="L80" s="21"/>
      <c r="M80" s="32"/>
      <c r="N80" s="58"/>
    </row>
    <row r="81" spans="2:14" ht="18.75">
      <c r="B81" s="24"/>
      <c r="C81" s="21"/>
      <c r="D81" s="108"/>
      <c r="E81" s="21"/>
      <c r="F81" s="21"/>
      <c r="G81" s="21"/>
      <c r="H81" s="21"/>
      <c r="I81" s="21"/>
      <c r="J81" s="21"/>
      <c r="K81" s="21"/>
      <c r="L81" s="21"/>
      <c r="M81" s="32"/>
      <c r="N81" s="58"/>
    </row>
    <row r="82" spans="2:14" ht="18.75">
      <c r="B82" s="24"/>
      <c r="C82" s="21"/>
      <c r="D82" s="108"/>
      <c r="E82" s="21"/>
      <c r="F82" s="21"/>
      <c r="G82" s="21"/>
      <c r="H82" s="21"/>
      <c r="I82" s="21"/>
      <c r="J82" s="21"/>
      <c r="K82" s="21"/>
      <c r="L82" s="21"/>
      <c r="M82" s="32"/>
      <c r="N82" s="58"/>
    </row>
    <row r="83" spans="2:14" ht="18.75">
      <c r="B83" s="24"/>
      <c r="C83" s="21"/>
      <c r="D83" s="108"/>
      <c r="E83" s="21"/>
      <c r="F83" s="21"/>
      <c r="G83" s="21"/>
      <c r="H83" s="21"/>
      <c r="I83" s="21"/>
      <c r="J83" s="21"/>
      <c r="K83" s="21"/>
      <c r="L83" s="21"/>
      <c r="M83" s="32"/>
      <c r="N83" s="58"/>
    </row>
    <row r="84" spans="2:14" ht="18.75">
      <c r="B84" s="24"/>
      <c r="C84" s="21"/>
      <c r="D84" s="108"/>
      <c r="E84" s="21"/>
      <c r="F84" s="21"/>
      <c r="G84" s="21"/>
      <c r="H84" s="21"/>
      <c r="I84" s="21"/>
      <c r="J84" s="21"/>
      <c r="K84" s="21"/>
      <c r="L84" s="21"/>
      <c r="M84" s="32"/>
      <c r="N84" s="58"/>
    </row>
    <row r="85" spans="2:14" ht="18.75">
      <c r="B85" s="24"/>
      <c r="C85" s="21"/>
      <c r="D85" s="108"/>
      <c r="E85" s="21"/>
      <c r="F85" s="21"/>
      <c r="G85" s="21"/>
      <c r="H85" s="21"/>
      <c r="I85" s="21"/>
      <c r="J85" s="21"/>
      <c r="K85" s="21"/>
      <c r="L85" s="21"/>
      <c r="M85" s="32"/>
      <c r="N85" s="58"/>
    </row>
    <row r="86" spans="2:14" ht="18.75">
      <c r="B86" s="24"/>
      <c r="C86" s="21"/>
      <c r="D86" s="108"/>
      <c r="E86" s="21"/>
      <c r="F86" s="21"/>
      <c r="G86" s="21"/>
      <c r="H86" s="21"/>
      <c r="I86" s="21"/>
      <c r="J86" s="21"/>
      <c r="K86" s="21"/>
      <c r="L86" s="21"/>
      <c r="M86" s="32"/>
      <c r="N86" s="58"/>
    </row>
    <row r="87" spans="2:12" ht="18.75">
      <c r="B87" s="24"/>
      <c r="C87" s="21"/>
      <c r="D87" s="108"/>
      <c r="E87" s="21"/>
      <c r="F87" s="21"/>
      <c r="G87" s="21"/>
      <c r="H87" s="21"/>
      <c r="I87" s="21"/>
      <c r="J87" s="21"/>
      <c r="K87" s="21"/>
      <c r="L87" s="21"/>
    </row>
    <row r="88" spans="2:12" ht="18.75">
      <c r="B88" s="24"/>
      <c r="C88" s="21"/>
      <c r="D88" s="108"/>
      <c r="E88" s="21"/>
      <c r="F88" s="21"/>
      <c r="G88" s="21"/>
      <c r="H88" s="21"/>
      <c r="I88" s="21"/>
      <c r="J88" s="21"/>
      <c r="K88" s="21"/>
      <c r="L88" s="21"/>
    </row>
    <row r="89" spans="2:12" ht="18.75">
      <c r="B89" s="24"/>
      <c r="C89" s="21"/>
      <c r="D89" s="108"/>
      <c r="E89" s="21"/>
      <c r="F89" s="21"/>
      <c r="G89" s="21"/>
      <c r="H89" s="21"/>
      <c r="I89" s="21"/>
      <c r="J89" s="21"/>
      <c r="K89" s="21"/>
      <c r="L89" s="21"/>
    </row>
    <row r="90" spans="2:12" ht="18.75">
      <c r="B90" s="24"/>
      <c r="C90" s="21"/>
      <c r="D90" s="108"/>
      <c r="E90" s="21"/>
      <c r="F90" s="21"/>
      <c r="G90" s="21"/>
      <c r="H90" s="21"/>
      <c r="I90" s="21"/>
      <c r="J90" s="21"/>
      <c r="K90" s="21"/>
      <c r="L90" s="21"/>
    </row>
    <row r="91" spans="2:12" ht="18.75">
      <c r="B91" s="24"/>
      <c r="C91" s="21"/>
      <c r="D91" s="108"/>
      <c r="E91" s="21"/>
      <c r="F91" s="21"/>
      <c r="G91" s="21"/>
      <c r="H91" s="21"/>
      <c r="I91" s="21"/>
      <c r="J91" s="21"/>
      <c r="K91" s="21"/>
      <c r="L91" s="21"/>
    </row>
    <row r="92" spans="2:12" ht="18.75">
      <c r="B92" s="24"/>
      <c r="C92" s="21"/>
      <c r="D92" s="108"/>
      <c r="E92" s="21"/>
      <c r="F92" s="21"/>
      <c r="G92" s="21"/>
      <c r="H92" s="21"/>
      <c r="I92" s="21"/>
      <c r="J92" s="21"/>
      <c r="K92" s="21"/>
      <c r="L92" s="21"/>
    </row>
    <row r="93" ht="18.75">
      <c r="B93" s="24"/>
    </row>
    <row r="94" ht="18.75">
      <c r="B94" s="24"/>
    </row>
  </sheetData>
  <sheetProtection/>
  <mergeCells count="2">
    <mergeCell ref="A1:A3"/>
    <mergeCell ref="O1:O3"/>
  </mergeCells>
  <conditionalFormatting sqref="E41:I41 E4:I6 H5:I21 H40:I40 E8:I9 G11:G12 G14:G15 E18:H19 J26 E24:I26 E31:G33 H33 H31:I32">
    <cfRule type="cellIs" priority="906" dxfId="0" operator="greaterThan" stopIfTrue="1">
      <formula>199</formula>
    </cfRule>
  </conditionalFormatting>
  <conditionalFormatting sqref="E41:I41 E4:I6 E8:I9 G11:G12 G14:G15 G18:G19 J26 E24:I26 E31:G33 H33 H31:I32">
    <cfRule type="cellIs" priority="882" dxfId="2" operator="greaterThan" stopIfTrue="1">
      <formula>199</formula>
    </cfRule>
    <cfRule type="cellIs" priority="883" dxfId="0" operator="greaterThan" stopIfTrue="1">
      <formula>199</formula>
    </cfRule>
    <cfRule type="cellIs" priority="884" dxfId="0" operator="greaterThan" stopIfTrue="1">
      <formula>199</formula>
    </cfRule>
  </conditionalFormatting>
  <conditionalFormatting sqref="E41:I41 E4:I6 D8:I9 K8:K9 G11:G12 K11:K12 K14:K15 G14:G15 G18:G19 K18:K19 J26 D24:D25 E24:I26 K22:K30 K33:K39 L31:L32 E31:G33 H33 H31:I32">
    <cfRule type="cellIs" priority="879" dxfId="2" operator="greaterThan" stopIfTrue="1">
      <formula>199</formula>
    </cfRule>
    <cfRule type="cellIs" priority="880" dxfId="0" operator="greaterThan" stopIfTrue="1">
      <formula>199</formula>
    </cfRule>
    <cfRule type="cellIs" priority="881" dxfId="2" operator="greaterThan" stopIfTrue="1">
      <formula>199</formula>
    </cfRule>
  </conditionalFormatting>
  <conditionalFormatting sqref="E1:I21 E40:I65536 J26 E24:I26 E31:G33 H33 H31:I32">
    <cfRule type="cellIs" priority="834" dxfId="2" operator="greaterThan" stopIfTrue="1">
      <formula>199</formula>
    </cfRule>
  </conditionalFormatting>
  <conditionalFormatting sqref="E41:G41 E4:G6 E8:I9 G11:G12 G14:G15 G18:G19 J26 E24:I26 H31:H32">
    <cfRule type="cellIs" priority="797" dxfId="9" operator="greaterThan" stopIfTrue="1">
      <formula>199</formula>
    </cfRule>
  </conditionalFormatting>
  <conditionalFormatting sqref="E4:I6 E31:I32">
    <cfRule type="cellIs" priority="558" dxfId="0" operator="greaterThan" stopIfTrue="1">
      <formula>199</formula>
    </cfRule>
    <cfRule type="cellIs" priority="559" dxfId="0" operator="greaterThan" stopIfTrue="1">
      <formula>199</formula>
    </cfRule>
  </conditionalFormatting>
  <conditionalFormatting sqref="K31:K32">
    <cfRule type="cellIs" priority="6" dxfId="2" operator="greaterThan" stopIfTrue="1">
      <formula>199</formula>
    </cfRule>
    <cfRule type="cellIs" priority="7" dxfId="0" operator="greaterThan" stopIfTrue="1">
      <formula>199</formula>
    </cfRule>
    <cfRule type="cellIs" priority="8" dxfId="2" operator="greaterThan" stopIfTrue="1">
      <formula>199</formula>
    </cfRule>
  </conditionalFormatting>
  <conditionalFormatting sqref="E31:G33 I31:I32">
    <cfRule type="cellIs" priority="4" dxfId="9" operator="greaterThan" stopIfTrue="1">
      <formula>199</formula>
    </cfRule>
  </conditionalFormatting>
  <printOptions/>
  <pageMargins left="0" right="0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Francois</dc:creator>
  <cp:keywords/>
  <dc:description/>
  <cp:lastModifiedBy>Win7</cp:lastModifiedBy>
  <cp:lastPrinted>2017-05-29T12:05:28Z</cp:lastPrinted>
  <dcterms:created xsi:type="dcterms:W3CDTF">2007-09-10T06:38:47Z</dcterms:created>
  <dcterms:modified xsi:type="dcterms:W3CDTF">2017-12-04T08:51:34Z</dcterms:modified>
  <cp:category/>
  <cp:version/>
  <cp:contentType/>
  <cp:contentStatus/>
</cp:coreProperties>
</file>