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4505" windowHeight="9990" activeTab="0"/>
  </bookViews>
  <sheets>
    <sheet name="CR 2011-2012" sheetId="1" r:id="rId1"/>
    <sheet name="Détail 2011-2012" sheetId="2" r:id="rId2"/>
  </sheets>
  <externalReferences>
    <externalReference r:id="rId5"/>
  </externalReferences>
  <definedNames>
    <definedName name="séjours">#REF!</definedName>
    <definedName name="_xlnm.Print_Area" localSheetId="0">'CR 2011-2012'!$A$1:$D$26</definedName>
    <definedName name="_xlnm.Print_Area" localSheetId="1">'Détail 2011-2012'!$D$1:$W$52</definedName>
  </definedNames>
  <calcPr fullCalcOnLoad="1"/>
</workbook>
</file>

<file path=xl/sharedStrings.xml><?xml version="1.0" encoding="utf-8"?>
<sst xmlns="http://schemas.openxmlformats.org/spreadsheetml/2006/main" count="100" uniqueCount="61">
  <si>
    <t>Volants plastiques</t>
  </si>
  <si>
    <t>Courses</t>
  </si>
  <si>
    <t>Armoire</t>
  </si>
  <si>
    <t>Cotisation interclubs</t>
  </si>
  <si>
    <t>Timbres</t>
  </si>
  <si>
    <t>Cotisation codep</t>
  </si>
  <si>
    <t>Vente volants</t>
  </si>
  <si>
    <t>N</t>
  </si>
  <si>
    <t>Résultat (bénéfice)</t>
  </si>
  <si>
    <t>Résultat (perte)</t>
  </si>
  <si>
    <t>Total général</t>
  </si>
  <si>
    <t xml:space="preserve">Charges </t>
  </si>
  <si>
    <t xml:space="preserve">Produits </t>
  </si>
  <si>
    <t>Total Charges</t>
  </si>
  <si>
    <t>Total Produits</t>
  </si>
  <si>
    <t>Cotisations adultes</t>
  </si>
  <si>
    <t>Cotisations jeunes</t>
  </si>
  <si>
    <t>Volants plume</t>
  </si>
  <si>
    <t>Affiliation FFBA</t>
  </si>
  <si>
    <t>Solde</t>
  </si>
  <si>
    <t>volants plumes</t>
  </si>
  <si>
    <t>Affiliation</t>
  </si>
  <si>
    <t>Codep</t>
  </si>
  <si>
    <t>Licences</t>
  </si>
  <si>
    <t>Frais de comptes</t>
  </si>
  <si>
    <t>Courses Interclubs</t>
  </si>
  <si>
    <t>Cadenas armoire</t>
  </si>
  <si>
    <t>Volants plastique</t>
  </si>
  <si>
    <t>Cotisation Interclubs</t>
  </si>
  <si>
    <t>TRESORERIE</t>
  </si>
  <si>
    <r>
      <t xml:space="preserve">PRODUITS </t>
    </r>
    <r>
      <rPr>
        <b/>
        <sz val="10"/>
        <rFont val="Arial"/>
        <family val="2"/>
      </rPr>
      <t>(recettes)</t>
    </r>
  </si>
  <si>
    <t>date</t>
  </si>
  <si>
    <t>Libellé</t>
  </si>
  <si>
    <t>n°</t>
  </si>
  <si>
    <t>Entrée</t>
  </si>
  <si>
    <t>Sortie</t>
  </si>
  <si>
    <t>solde caisse</t>
  </si>
  <si>
    <t>total charges (dépensé)</t>
  </si>
  <si>
    <t>total produits (entrées)</t>
  </si>
  <si>
    <t>total des bleus</t>
  </si>
  <si>
    <t>total des verts</t>
  </si>
  <si>
    <t>balance</t>
  </si>
  <si>
    <t>ABC Anduze -2011/2012</t>
  </si>
  <si>
    <t xml:space="preserve">chq </t>
  </si>
  <si>
    <t>Volants plstiques</t>
  </si>
  <si>
    <t>Mobilier
Aménagement</t>
  </si>
  <si>
    <t>CAISSE</t>
  </si>
  <si>
    <t>BANQUE</t>
  </si>
  <si>
    <t>Soldes au 01/09/2011</t>
  </si>
  <si>
    <t>Remise chèques</t>
  </si>
  <si>
    <t>Frais de tenue de compte</t>
  </si>
  <si>
    <t>Frais bancaires</t>
  </si>
  <si>
    <t>chq 588024</t>
  </si>
  <si>
    <t>chq 588025</t>
  </si>
  <si>
    <t>Cotisations adhérents</t>
  </si>
  <si>
    <t>Cotisations adhérents juniors</t>
  </si>
  <si>
    <t>Ventes volants</t>
  </si>
  <si>
    <r>
      <t xml:space="preserve">CHARGES </t>
    </r>
    <r>
      <rPr>
        <b/>
        <sz val="10"/>
        <rFont val="Arial"/>
        <family val="2"/>
      </rPr>
      <t>(dépenses)</t>
    </r>
  </si>
  <si>
    <t>Cotisation interclub</t>
  </si>
  <si>
    <r>
      <rPr>
        <b/>
        <i/>
        <sz val="24"/>
        <color indexed="62"/>
        <rFont val="Bookman Old Style"/>
        <family val="1"/>
      </rPr>
      <t>ABC Anduze</t>
    </r>
    <r>
      <rPr>
        <b/>
        <i/>
        <sz val="18"/>
        <color indexed="62"/>
        <rFont val="Bookman Old Style"/>
        <family val="1"/>
      </rPr>
      <t xml:space="preserve">
Compte de Résultat du 01/09/2011 au 31/05/2012</t>
    </r>
  </si>
  <si>
    <t>Virement coupons CAF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</si>
</sst>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.00\ [$€-1]_-;\-* #,##0.00\ [$€-1]_-;_-* &quot;-&quot;??\ [$€-1]_-"/>
    <numFmt numFmtId="166" formatCode="_-* #,##0.00\ [$€-1]_-;\-* #,##0.00\ [$€-1]_-;_-* &quot;-&quot;??\ [$€-1]_-;_-@_-"/>
    <numFmt numFmtId="167" formatCode="_-* #,##0.00\ &quot;F&quot;_-;\-* #,##0.00\ &quot;F&quot;_-;_-* &quot;-&quot;??\ &quot;F&quot;_-;_-@_-"/>
    <numFmt numFmtId="168" formatCode="&quot;kr&quot;\ #,##0.00;[Red]&quot;kr&quot;\ \-#,##0.00"/>
    <numFmt numFmtId="169" formatCode="#,##0\ _F"/>
    <numFmt numFmtId="170" formatCode="#,##0.00\ _F"/>
    <numFmt numFmtId="171" formatCode="#,##0.00_ ;[Red]\-#,##0.00\ "/>
    <numFmt numFmtId="172" formatCode="mmm\-yyyy"/>
    <numFmt numFmtId="173" formatCode="[$-40C]dddd\ d\ mmmm\ yyyy"/>
  </numFmts>
  <fonts count="58">
    <font>
      <sz val="10"/>
      <name val="Arial"/>
      <family val="0"/>
    </font>
    <font>
      <b/>
      <sz val="14"/>
      <name val="Arial"/>
      <family val="2"/>
    </font>
    <font>
      <i/>
      <sz val="20"/>
      <name val="Arial"/>
      <family val="2"/>
    </font>
    <font>
      <b/>
      <sz val="20"/>
      <color indexed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8"/>
      <color indexed="62"/>
      <name val="Bookman Old Style"/>
      <family val="1"/>
    </font>
    <font>
      <b/>
      <i/>
      <sz val="24"/>
      <color indexed="62"/>
      <name val="Bookman Old Style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4"/>
      <color indexed="49"/>
      <name val="Arial"/>
      <family val="2"/>
    </font>
    <font>
      <b/>
      <sz val="8"/>
      <color indexed="53"/>
      <name val="Arial"/>
      <family val="2"/>
    </font>
    <font>
      <b/>
      <i/>
      <sz val="18"/>
      <color indexed="49"/>
      <name val="Bookman Old Style"/>
      <family val="1"/>
    </font>
    <font>
      <b/>
      <i/>
      <sz val="16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3" tint="0.39998000860214233"/>
      <name val="Arial"/>
      <family val="2"/>
    </font>
    <font>
      <b/>
      <sz val="8"/>
      <color theme="9" tint="-0.24997000396251678"/>
      <name val="Arial"/>
      <family val="2"/>
    </font>
    <font>
      <b/>
      <i/>
      <sz val="18"/>
      <color theme="3" tint="0.39998000860214233"/>
      <name val="Bookman Old Style"/>
      <family val="1"/>
    </font>
    <font>
      <b/>
      <i/>
      <sz val="16"/>
      <color theme="3" tint="0.3999800086021423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>
        <color indexed="24"/>
      </left>
      <right style="medium">
        <color indexed="24"/>
      </right>
      <top style="medium">
        <color indexed="24"/>
      </top>
      <bottom style="medium">
        <color indexed="24"/>
      </bottom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165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42">
    <xf numFmtId="0" fontId="0" fillId="0" borderId="0" xfId="0" applyAlignment="1">
      <alignment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4" fillId="0" borderId="12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5" fillId="0" borderId="13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9" fillId="0" borderId="15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4" fontId="54" fillId="33" borderId="16" xfId="0" applyNumberFormat="1" applyFont="1" applyFill="1" applyBorder="1" applyAlignment="1">
      <alignment horizontal="center"/>
    </xf>
    <xf numFmtId="4" fontId="9" fillId="0" borderId="15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4" fontId="5" fillId="0" borderId="20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Continuous"/>
    </xf>
    <xf numFmtId="3" fontId="5" fillId="0" borderId="21" xfId="0" applyNumberFormat="1" applyFont="1" applyFill="1" applyBorder="1" applyAlignment="1">
      <alignment horizontal="centerContinuous"/>
    </xf>
    <xf numFmtId="3" fontId="0" fillId="0" borderId="22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1" fontId="0" fillId="0" borderId="2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right"/>
    </xf>
    <xf numFmtId="4" fontId="11" fillId="0" borderId="11" xfId="0" applyNumberFormat="1" applyFont="1" applyFill="1" applyBorder="1" applyAlignment="1">
      <alignment/>
    </xf>
    <xf numFmtId="3" fontId="10" fillId="34" borderId="15" xfId="0" applyNumberFormat="1" applyFont="1" applyFill="1" applyBorder="1" applyAlignment="1">
      <alignment vertical="center"/>
    </xf>
    <xf numFmtId="4" fontId="10" fillId="34" borderId="15" xfId="0" applyNumberFormat="1" applyFont="1" applyFill="1" applyBorder="1" applyAlignment="1">
      <alignment vertical="center"/>
    </xf>
    <xf numFmtId="0" fontId="0" fillId="0" borderId="0" xfId="53">
      <alignment/>
      <protection/>
    </xf>
    <xf numFmtId="0" fontId="0" fillId="0" borderId="0" xfId="53" applyFill="1">
      <alignment/>
      <protection/>
    </xf>
    <xf numFmtId="0" fontId="1" fillId="0" borderId="24" xfId="0" applyFont="1" applyBorder="1" applyAlignment="1">
      <alignment horizontal="center" vertical="center"/>
    </xf>
    <xf numFmtId="40" fontId="6" fillId="35" borderId="25" xfId="46" applyNumberFormat="1" applyFont="1" applyFill="1" applyBorder="1" applyAlignment="1">
      <alignment horizontal="right" vertical="center"/>
    </xf>
    <xf numFmtId="40" fontId="6" fillId="36" borderId="26" xfId="46" applyNumberFormat="1" applyFont="1" applyFill="1" applyBorder="1" applyAlignment="1">
      <alignment horizontal="right" vertical="center"/>
    </xf>
    <xf numFmtId="40" fontId="6" fillId="35" borderId="27" xfId="46" applyNumberFormat="1" applyFont="1" applyFill="1" applyBorder="1" applyAlignment="1">
      <alignment horizontal="right" vertical="center"/>
    </xf>
    <xf numFmtId="40" fontId="6" fillId="35" borderId="26" xfId="46" applyNumberFormat="1" applyFont="1" applyFill="1" applyBorder="1" applyAlignment="1">
      <alignment horizontal="right" vertical="center"/>
    </xf>
    <xf numFmtId="40" fontId="6" fillId="36" borderId="25" xfId="46" applyNumberFormat="1" applyFont="1" applyFill="1" applyBorder="1" applyAlignment="1">
      <alignment horizontal="right" vertical="center"/>
    </xf>
    <xf numFmtId="170" fontId="13" fillId="37" borderId="0" xfId="48" applyNumberFormat="1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 textRotation="90" wrapText="1"/>
    </xf>
    <xf numFmtId="0" fontId="0" fillId="37" borderId="0" xfId="0" applyFont="1" applyFill="1" applyAlignment="1">
      <alignment/>
    </xf>
    <xf numFmtId="40" fontId="0" fillId="35" borderId="0" xfId="46" applyNumberFormat="1" applyFont="1" applyFill="1" applyAlignment="1">
      <alignment horizontal="right"/>
    </xf>
    <xf numFmtId="0" fontId="0" fillId="35" borderId="0" xfId="0" applyFont="1" applyFill="1" applyAlignment="1">
      <alignment horizontal="left"/>
    </xf>
    <xf numFmtId="0" fontId="0" fillId="37" borderId="0" xfId="0" applyFont="1" applyFill="1" applyAlignment="1">
      <alignment horizontal="center"/>
    </xf>
    <xf numFmtId="0" fontId="0" fillId="37" borderId="0" xfId="0" applyFont="1" applyFill="1" applyAlignment="1">
      <alignment/>
    </xf>
    <xf numFmtId="170" fontId="0" fillId="36" borderId="0" xfId="0" applyNumberFormat="1" applyFont="1" applyFill="1" applyAlignment="1">
      <alignment horizontal="right"/>
    </xf>
    <xf numFmtId="0" fontId="0" fillId="36" borderId="0" xfId="0" applyFont="1" applyFill="1" applyAlignment="1">
      <alignment horizontal="left"/>
    </xf>
    <xf numFmtId="40" fontId="0" fillId="37" borderId="0" xfId="46" applyNumberFormat="1" applyFont="1" applyFill="1" applyAlignment="1">
      <alignment horizontal="right"/>
    </xf>
    <xf numFmtId="0" fontId="0" fillId="37" borderId="0" xfId="0" applyFont="1" applyFill="1" applyAlignment="1">
      <alignment horizontal="left"/>
    </xf>
    <xf numFmtId="0" fontId="7" fillId="35" borderId="15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 wrapText="1"/>
    </xf>
    <xf numFmtId="40" fontId="7" fillId="35" borderId="29" xfId="46" applyNumberFormat="1" applyFont="1" applyFill="1" applyBorder="1" applyAlignment="1">
      <alignment horizontal="right" vertical="center"/>
    </xf>
    <xf numFmtId="40" fontId="7" fillId="36" borderId="29" xfId="46" applyNumberFormat="1" applyFont="1" applyFill="1" applyBorder="1" applyAlignment="1">
      <alignment horizontal="right" vertical="center"/>
    </xf>
    <xf numFmtId="40" fontId="7" fillId="35" borderId="30" xfId="46" applyNumberFormat="1" applyFont="1" applyFill="1" applyBorder="1" applyAlignment="1">
      <alignment horizontal="right" vertical="center"/>
    </xf>
    <xf numFmtId="40" fontId="7" fillId="35" borderId="31" xfId="46" applyNumberFormat="1" applyFont="1" applyFill="1" applyBorder="1" applyAlignment="1">
      <alignment horizontal="right" vertical="center"/>
    </xf>
    <xf numFmtId="40" fontId="7" fillId="35" borderId="32" xfId="46" applyNumberFormat="1" applyFont="1" applyFill="1" applyBorder="1" applyAlignment="1">
      <alignment horizontal="right" vertical="center"/>
    </xf>
    <xf numFmtId="0" fontId="7" fillId="38" borderId="15" xfId="0" applyFont="1" applyFill="1" applyBorder="1" applyAlignment="1">
      <alignment horizontal="center" vertical="center" wrapText="1"/>
    </xf>
    <xf numFmtId="40" fontId="7" fillId="38" borderId="29" xfId="46" applyNumberFormat="1" applyFont="1" applyFill="1" applyBorder="1" applyAlignment="1">
      <alignment horizontal="right" vertical="center"/>
    </xf>
    <xf numFmtId="0" fontId="7" fillId="38" borderId="33" xfId="0" applyFont="1" applyFill="1" applyBorder="1" applyAlignment="1">
      <alignment horizontal="center" vertical="center" wrapText="1"/>
    </xf>
    <xf numFmtId="40" fontId="7" fillId="38" borderId="30" xfId="46" applyNumberFormat="1" applyFont="1" applyFill="1" applyBorder="1" applyAlignment="1">
      <alignment horizontal="right" vertical="center"/>
    </xf>
    <xf numFmtId="40" fontId="55" fillId="35" borderId="34" xfId="46" applyNumberFormat="1" applyFont="1" applyFill="1" applyBorder="1" applyAlignment="1">
      <alignment horizontal="right" vertical="center"/>
    </xf>
    <xf numFmtId="40" fontId="55" fillId="36" borderId="34" xfId="46" applyNumberFormat="1" applyFont="1" applyFill="1" applyBorder="1" applyAlignment="1">
      <alignment horizontal="right" vertical="center"/>
    </xf>
    <xf numFmtId="40" fontId="55" fillId="38" borderId="34" xfId="46" applyNumberFormat="1" applyFont="1" applyFill="1" applyBorder="1" applyAlignment="1">
      <alignment horizontal="right" vertical="center"/>
    </xf>
    <xf numFmtId="40" fontId="55" fillId="38" borderId="35" xfId="46" applyNumberFormat="1" applyFont="1" applyFill="1" applyBorder="1" applyAlignment="1">
      <alignment horizontal="right" vertical="center"/>
    </xf>
    <xf numFmtId="170" fontId="13" fillId="0" borderId="36" xfId="48" applyNumberFormat="1" applyFont="1" applyFill="1" applyBorder="1" applyAlignment="1">
      <alignment vertical="center"/>
    </xf>
    <xf numFmtId="40" fontId="7" fillId="38" borderId="37" xfId="46" applyNumberFormat="1" applyFont="1" applyFill="1" applyBorder="1" applyAlignment="1">
      <alignment horizontal="right" vertical="center"/>
    </xf>
    <xf numFmtId="40" fontId="7" fillId="35" borderId="38" xfId="46" applyNumberFormat="1" applyFont="1" applyFill="1" applyBorder="1" applyAlignment="1">
      <alignment horizontal="right" vertical="center"/>
    </xf>
    <xf numFmtId="40" fontId="7" fillId="36" borderId="38" xfId="46" applyNumberFormat="1" applyFont="1" applyFill="1" applyBorder="1" applyAlignment="1">
      <alignment horizontal="right" vertical="center"/>
    </xf>
    <xf numFmtId="40" fontId="7" fillId="38" borderId="38" xfId="46" applyNumberFormat="1" applyFont="1" applyFill="1" applyBorder="1" applyAlignment="1">
      <alignment horizontal="right" vertical="center"/>
    </xf>
    <xf numFmtId="40" fontId="6" fillId="35" borderId="15" xfId="46" applyNumberFormat="1" applyFont="1" applyFill="1" applyBorder="1" applyAlignment="1">
      <alignment horizontal="right" vertical="center"/>
    </xf>
    <xf numFmtId="40" fontId="6" fillId="36" borderId="39" xfId="46" applyNumberFormat="1" applyFont="1" applyFill="1" applyBorder="1" applyAlignment="1">
      <alignment horizontal="right" vertical="center"/>
    </xf>
    <xf numFmtId="40" fontId="6" fillId="36" borderId="40" xfId="46" applyNumberFormat="1" applyFont="1" applyFill="1" applyBorder="1" applyAlignment="1">
      <alignment horizontal="right" vertical="center"/>
    </xf>
    <xf numFmtId="40" fontId="6" fillId="36" borderId="27" xfId="46" applyNumberFormat="1" applyFont="1" applyFill="1" applyBorder="1" applyAlignment="1">
      <alignment horizontal="right" vertical="center"/>
    </xf>
    <xf numFmtId="0" fontId="55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40" fontId="12" fillId="38" borderId="15" xfId="46" applyNumberFormat="1" applyFont="1" applyFill="1" applyBorder="1" applyAlignment="1">
      <alignment horizontal="right" vertical="center"/>
    </xf>
    <xf numFmtId="40" fontId="12" fillId="38" borderId="41" xfId="46" applyNumberFormat="1" applyFont="1" applyFill="1" applyBorder="1" applyAlignment="1">
      <alignment horizontal="right" vertical="center"/>
    </xf>
    <xf numFmtId="15" fontId="55" fillId="0" borderId="15" xfId="0" applyNumberFormat="1" applyFont="1" applyBorder="1" applyAlignment="1">
      <alignment horizontal="left" vertical="center"/>
    </xf>
    <xf numFmtId="15" fontId="7" fillId="0" borderId="15" xfId="0" applyNumberFormat="1" applyFont="1" applyBorder="1" applyAlignment="1">
      <alignment horizontal="left" vertical="center"/>
    </xf>
    <xf numFmtId="169" fontId="7" fillId="0" borderId="40" xfId="48" applyNumberFormat="1" applyFont="1" applyBorder="1" applyAlignment="1">
      <alignment vertical="center"/>
    </xf>
    <xf numFmtId="40" fontId="55" fillId="35" borderId="42" xfId="46" applyNumberFormat="1" applyFont="1" applyFill="1" applyBorder="1" applyAlignment="1">
      <alignment horizontal="right" vertical="center"/>
    </xf>
    <xf numFmtId="40" fontId="55" fillId="35" borderId="43" xfId="46" applyNumberFormat="1" applyFont="1" applyFill="1" applyBorder="1" applyAlignment="1">
      <alignment horizontal="right" vertical="center"/>
    </xf>
    <xf numFmtId="40" fontId="7" fillId="35" borderId="10" xfId="46" applyNumberFormat="1" applyFont="1" applyFill="1" applyBorder="1" applyAlignment="1">
      <alignment horizontal="right" vertical="center"/>
    </xf>
    <xf numFmtId="40" fontId="7" fillId="35" borderId="11" xfId="46" applyNumberFormat="1" applyFont="1" applyFill="1" applyBorder="1" applyAlignment="1">
      <alignment horizontal="right" vertical="center"/>
    </xf>
    <xf numFmtId="40" fontId="7" fillId="35" borderId="17" xfId="46" applyNumberFormat="1" applyFont="1" applyFill="1" applyBorder="1" applyAlignment="1">
      <alignment horizontal="right" vertical="center"/>
    </xf>
    <xf numFmtId="40" fontId="7" fillId="35" borderId="18" xfId="46" applyNumberFormat="1" applyFont="1" applyFill="1" applyBorder="1" applyAlignment="1">
      <alignment horizontal="right" vertical="center"/>
    </xf>
    <xf numFmtId="40" fontId="55" fillId="36" borderId="42" xfId="46" applyNumberFormat="1" applyFont="1" applyFill="1" applyBorder="1" applyAlignment="1">
      <alignment horizontal="right" vertical="center"/>
    </xf>
    <xf numFmtId="40" fontId="55" fillId="36" borderId="43" xfId="46" applyNumberFormat="1" applyFont="1" applyFill="1" applyBorder="1" applyAlignment="1">
      <alignment horizontal="right" vertical="center"/>
    </xf>
    <xf numFmtId="40" fontId="7" fillId="36" borderId="10" xfId="46" applyNumberFormat="1" applyFont="1" applyFill="1" applyBorder="1" applyAlignment="1">
      <alignment horizontal="right" vertical="center"/>
    </xf>
    <xf numFmtId="40" fontId="7" fillId="36" borderId="11" xfId="46" applyNumberFormat="1" applyFont="1" applyFill="1" applyBorder="1" applyAlignment="1">
      <alignment horizontal="right" vertical="center"/>
    </xf>
    <xf numFmtId="40" fontId="7" fillId="36" borderId="44" xfId="46" applyNumberFormat="1" applyFont="1" applyFill="1" applyBorder="1" applyAlignment="1">
      <alignment horizontal="right" vertical="center"/>
    </xf>
    <xf numFmtId="40" fontId="7" fillId="36" borderId="45" xfId="46" applyNumberFormat="1" applyFont="1" applyFill="1" applyBorder="1" applyAlignment="1">
      <alignment horizontal="right" vertical="center"/>
    </xf>
    <xf numFmtId="3" fontId="56" fillId="0" borderId="0" xfId="0" applyNumberFormat="1" applyFont="1" applyFill="1" applyAlignment="1">
      <alignment horizontal="center" wrapText="1"/>
    </xf>
    <xf numFmtId="3" fontId="56" fillId="0" borderId="0" xfId="0" applyNumberFormat="1" applyFont="1" applyFill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2" fontId="13" fillId="0" borderId="48" xfId="0" applyNumberFormat="1" applyFont="1" applyFill="1" applyBorder="1" applyAlignment="1">
      <alignment horizontal="center" vertical="center"/>
    </xf>
    <xf numFmtId="2" fontId="13" fillId="0" borderId="49" xfId="0" applyNumberFormat="1" applyFont="1" applyFill="1" applyBorder="1" applyAlignment="1">
      <alignment horizontal="center" vertical="center"/>
    </xf>
    <xf numFmtId="2" fontId="13" fillId="0" borderId="50" xfId="0" applyNumberFormat="1" applyFont="1" applyFill="1" applyBorder="1" applyAlignment="1">
      <alignment horizontal="center" vertical="center"/>
    </xf>
    <xf numFmtId="170" fontId="13" fillId="0" borderId="48" xfId="0" applyNumberFormat="1" applyFont="1" applyFill="1" applyBorder="1" applyAlignment="1">
      <alignment horizontal="center" vertical="center"/>
    </xf>
    <xf numFmtId="170" fontId="13" fillId="0" borderId="49" xfId="0" applyNumberFormat="1" applyFont="1" applyFill="1" applyBorder="1" applyAlignment="1">
      <alignment horizontal="center" vertical="center"/>
    </xf>
    <xf numFmtId="170" fontId="13" fillId="0" borderId="50" xfId="0" applyNumberFormat="1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7" fillId="35" borderId="52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40" fontId="12" fillId="35" borderId="53" xfId="46" applyNumberFormat="1" applyFont="1" applyFill="1" applyBorder="1" applyAlignment="1">
      <alignment horizontal="center" vertical="center"/>
    </xf>
    <xf numFmtId="40" fontId="12" fillId="35" borderId="15" xfId="46" applyNumberFormat="1" applyFont="1" applyFill="1" applyBorder="1" applyAlignment="1">
      <alignment horizontal="center" vertical="center"/>
    </xf>
    <xf numFmtId="40" fontId="12" fillId="35" borderId="39" xfId="46" applyNumberFormat="1" applyFont="1" applyFill="1" applyBorder="1" applyAlignment="1">
      <alignment horizontal="center" vertical="center"/>
    </xf>
    <xf numFmtId="40" fontId="12" fillId="36" borderId="53" xfId="46" applyNumberFormat="1" applyFont="1" applyFill="1" applyBorder="1" applyAlignment="1">
      <alignment horizontal="center" vertical="center"/>
    </xf>
    <xf numFmtId="40" fontId="12" fillId="36" borderId="15" xfId="46" applyNumberFormat="1" applyFont="1" applyFill="1" applyBorder="1" applyAlignment="1">
      <alignment horizontal="center" vertical="center"/>
    </xf>
    <xf numFmtId="40" fontId="12" fillId="36" borderId="39" xfId="46" applyNumberFormat="1" applyFont="1" applyFill="1" applyBorder="1" applyAlignment="1">
      <alignment horizontal="center" vertical="center"/>
    </xf>
    <xf numFmtId="0" fontId="7" fillId="35" borderId="54" xfId="0" applyFont="1" applyFill="1" applyBorder="1" applyAlignment="1">
      <alignment horizontal="center" vertical="center" wrapText="1"/>
    </xf>
    <xf numFmtId="0" fontId="7" fillId="35" borderId="55" xfId="0" applyFont="1" applyFill="1" applyBorder="1" applyAlignment="1">
      <alignment horizontal="center" vertical="center" wrapText="1"/>
    </xf>
    <xf numFmtId="0" fontId="6" fillId="39" borderId="15" xfId="0" applyFont="1" applyFill="1" applyBorder="1" applyAlignment="1">
      <alignment horizontal="center" vertical="center"/>
    </xf>
    <xf numFmtId="0" fontId="6" fillId="39" borderId="40" xfId="0" applyFont="1" applyFill="1" applyBorder="1" applyAlignment="1">
      <alignment horizontal="center" vertical="center"/>
    </xf>
    <xf numFmtId="0" fontId="7" fillId="36" borderId="52" xfId="0" applyFont="1" applyFill="1" applyBorder="1" applyAlignment="1">
      <alignment horizontal="center" vertical="center" wrapText="1"/>
    </xf>
    <xf numFmtId="0" fontId="7" fillId="36" borderId="28" xfId="0" applyFont="1" applyFill="1" applyBorder="1" applyAlignment="1">
      <alignment horizontal="center" vertical="center" wrapText="1"/>
    </xf>
    <xf numFmtId="0" fontId="57" fillId="0" borderId="56" xfId="0" applyFont="1" applyBorder="1" applyAlignment="1">
      <alignment horizontal="center" vertical="center" wrapText="1"/>
    </xf>
    <xf numFmtId="0" fontId="57" fillId="0" borderId="57" xfId="0" applyFont="1" applyBorder="1" applyAlignment="1">
      <alignment horizontal="center" vertical="center" wrapText="1"/>
    </xf>
    <xf numFmtId="0" fontId="11" fillId="39" borderId="15" xfId="0" applyFont="1" applyFill="1" applyBorder="1" applyAlignment="1">
      <alignment horizontal="center" vertical="center"/>
    </xf>
    <xf numFmtId="0" fontId="11" fillId="39" borderId="40" xfId="0" applyFont="1" applyFill="1" applyBorder="1" applyAlignment="1">
      <alignment horizontal="center" vertical="center"/>
    </xf>
    <xf numFmtId="0" fontId="7" fillId="35" borderId="58" xfId="0" applyFont="1" applyFill="1" applyBorder="1" applyAlignment="1">
      <alignment horizontal="center" vertical="center" wrapText="1"/>
    </xf>
    <xf numFmtId="0" fontId="7" fillId="35" borderId="59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7" fillId="36" borderId="58" xfId="0" applyFont="1" applyFill="1" applyBorder="1" applyAlignment="1">
      <alignment horizontal="center" vertical="center" wrapText="1"/>
    </xf>
    <xf numFmtId="0" fontId="7" fillId="36" borderId="59" xfId="0" applyFont="1" applyFill="1" applyBorder="1" applyAlignment="1">
      <alignment horizontal="center" vertical="center" wrapText="1"/>
    </xf>
    <xf numFmtId="0" fontId="7" fillId="36" borderId="54" xfId="0" applyFont="1" applyFill="1" applyBorder="1" applyAlignment="1">
      <alignment horizontal="center" vertical="center"/>
    </xf>
    <xf numFmtId="0" fontId="7" fillId="36" borderId="55" xfId="0" applyFont="1" applyFill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Monétaire 2" xfId="50"/>
    <cellStyle name="Monétaire 3" xfId="51"/>
    <cellStyle name="Neutre" xfId="52"/>
    <cellStyle name="Normal 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ublic\Documents\Dropbox\OUTILS\G%20E%20S%20T%20I%20O%20N\Comptabilit&#233;%20analytique\2011\Analytique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épart km"/>
      <sheetName val="véhicule"/>
      <sheetName val="Doc géné"/>
      <sheetName val="Uniform"/>
      <sheetName val="AS(tot3)+snam DM"/>
      <sheetName val="MA"/>
      <sheetName val="SNGPCKDA"/>
      <sheetName val="MDR"/>
      <sheetName val="rech péda"/>
      <sheetName val="&quot;Sortir&quot;"/>
      <sheetName val="adm"/>
      <sheetName val="SV Vill"/>
      <sheetName val="SV mtb"/>
      <sheetName val="APN"/>
      <sheetName val="Classes déc P"/>
      <sheetName val="Classes déc S"/>
      <sheetName val="bafa"/>
      <sheetName val="formation"/>
      <sheetName val="Villaret"/>
      <sheetName val="Montbrun"/>
      <sheetName val="Exos ant"/>
      <sheetName val="comm"/>
      <sheetName val="totaux sscptes"/>
      <sheetName val="AG"/>
      <sheetName val="CPN"/>
      <sheetName val="SV Pâ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E44" sqref="E44"/>
      <selection pane="bottomLeft" activeCell="C30" sqref="C30"/>
    </sheetView>
  </sheetViews>
  <sheetFormatPr defaultColWidth="11.421875" defaultRowHeight="12.75"/>
  <cols>
    <col min="1" max="1" width="35.140625" style="12" customWidth="1"/>
    <col min="2" max="2" width="14.421875" style="12" customWidth="1"/>
    <col min="3" max="3" width="33.57421875" style="12" customWidth="1"/>
    <col min="4" max="4" width="14.140625" style="12" customWidth="1"/>
    <col min="5" max="16384" width="11.421875" style="12" customWidth="1"/>
  </cols>
  <sheetData>
    <row r="1" spans="1:5" s="1" customFormat="1" ht="53.25" customHeight="1">
      <c r="A1" s="102" t="s">
        <v>59</v>
      </c>
      <c r="B1" s="103"/>
      <c r="C1" s="103"/>
      <c r="D1" s="103"/>
      <c r="E1" s="18"/>
    </row>
    <row r="2" spans="2:4" s="2" customFormat="1" ht="12.75" thickBot="1">
      <c r="B2" s="3"/>
      <c r="D2" s="4"/>
    </row>
    <row r="3" spans="1:4" s="5" customFormat="1" ht="16.5" thickBot="1">
      <c r="A3" s="25" t="s">
        <v>11</v>
      </c>
      <c r="B3" s="26" t="s">
        <v>7</v>
      </c>
      <c r="C3" s="27" t="s">
        <v>12</v>
      </c>
      <c r="D3" s="26" t="s">
        <v>7</v>
      </c>
    </row>
    <row r="4" spans="1:4" s="2" customFormat="1" ht="12.75">
      <c r="A4" s="28" t="s">
        <v>17</v>
      </c>
      <c r="B4" s="29">
        <f>+'Détail 2011-2012'!J50</f>
        <v>950</v>
      </c>
      <c r="C4" s="30" t="s">
        <v>6</v>
      </c>
      <c r="D4" s="29">
        <v>540</v>
      </c>
    </row>
    <row r="5" spans="1:4" s="2" customFormat="1" ht="12.75">
      <c r="A5" s="31" t="s">
        <v>0</v>
      </c>
      <c r="B5" s="32">
        <f>+'Détail 2011-2012'!K50</f>
        <v>570</v>
      </c>
      <c r="C5" s="33" t="s">
        <v>15</v>
      </c>
      <c r="D5" s="32">
        <v>2530</v>
      </c>
    </row>
    <row r="6" spans="1:4" s="2" customFormat="1" ht="12.75">
      <c r="A6" s="33" t="s">
        <v>23</v>
      </c>
      <c r="B6" s="32">
        <f>+'Détail 2011-2012'!N50</f>
        <v>2160</v>
      </c>
      <c r="C6" s="33" t="s">
        <v>16</v>
      </c>
      <c r="D6" s="32">
        <v>270</v>
      </c>
    </row>
    <row r="7" spans="1:4" s="2" customFormat="1" ht="12.75">
      <c r="A7" s="31" t="s">
        <v>1</v>
      </c>
      <c r="B7" s="32">
        <f>+'Détail 2011-2012'!P50</f>
        <v>127.07000000000001</v>
      </c>
      <c r="C7" s="33"/>
      <c r="D7" s="32"/>
    </row>
    <row r="8" spans="1:4" s="2" customFormat="1" ht="12.75">
      <c r="A8" s="33" t="s">
        <v>2</v>
      </c>
      <c r="B8" s="32">
        <f>+'Détail 2011-2012'!Q50</f>
        <v>78.95</v>
      </c>
      <c r="C8" s="33"/>
      <c r="D8" s="32"/>
    </row>
    <row r="9" spans="1:4" s="2" customFormat="1" ht="12.75">
      <c r="A9" s="31" t="s">
        <v>3</v>
      </c>
      <c r="B9" s="32">
        <f>+'Détail 2011-2012'!O50</f>
        <v>20</v>
      </c>
      <c r="C9" s="33"/>
      <c r="D9" s="32"/>
    </row>
    <row r="10" spans="1:4" s="2" customFormat="1" ht="12.75">
      <c r="A10" s="33" t="s">
        <v>4</v>
      </c>
      <c r="B10" s="32">
        <f>+'Détail 2011-2012'!R50</f>
        <v>7.2</v>
      </c>
      <c r="C10" s="33"/>
      <c r="D10" s="32"/>
    </row>
    <row r="11" spans="1:4" s="2" customFormat="1" ht="12.75">
      <c r="A11" s="31" t="s">
        <v>18</v>
      </c>
      <c r="B11" s="32">
        <f>+'Détail 2011-2012'!L50</f>
        <v>110</v>
      </c>
      <c r="C11" s="33"/>
      <c r="D11" s="32"/>
    </row>
    <row r="12" spans="1:4" s="8" customFormat="1" ht="12.75">
      <c r="A12" s="33" t="s">
        <v>51</v>
      </c>
      <c r="B12" s="32">
        <f>+'Détail 2011-2012'!T50</f>
        <v>7.800000000000001</v>
      </c>
      <c r="C12" s="34"/>
      <c r="D12" s="35"/>
    </row>
    <row r="13" spans="1:4" s="2" customFormat="1" ht="12.75">
      <c r="A13" s="31" t="s">
        <v>5</v>
      </c>
      <c r="B13" s="32">
        <f>+'Détail 2011-2012'!M50</f>
        <v>32</v>
      </c>
      <c r="C13" s="33"/>
      <c r="D13" s="32"/>
    </row>
    <row r="14" spans="1:4" s="2" customFormat="1" ht="12.75">
      <c r="A14" s="33"/>
      <c r="B14" s="32"/>
      <c r="C14" s="33"/>
      <c r="D14" s="32"/>
    </row>
    <row r="15" spans="1:4" s="2" customFormat="1" ht="12">
      <c r="A15" s="6"/>
      <c r="B15" s="7"/>
      <c r="C15" s="6"/>
      <c r="D15" s="7"/>
    </row>
    <row r="16" spans="1:4" s="2" customFormat="1" ht="12">
      <c r="A16" s="6"/>
      <c r="B16" s="7"/>
      <c r="C16" s="6"/>
      <c r="D16" s="7"/>
    </row>
    <row r="17" spans="1:4" s="2" customFormat="1" ht="12">
      <c r="A17" s="9"/>
      <c r="B17" s="7"/>
      <c r="C17" s="6"/>
      <c r="D17" s="7"/>
    </row>
    <row r="18" spans="1:4" s="2" customFormat="1" ht="12">
      <c r="A18" s="6"/>
      <c r="B18" s="7"/>
      <c r="C18" s="6"/>
      <c r="D18" s="7"/>
    </row>
    <row r="19" spans="1:4" s="2" customFormat="1" ht="12">
      <c r="A19" s="6"/>
      <c r="B19" s="7"/>
      <c r="C19" s="6"/>
      <c r="D19" s="7"/>
    </row>
    <row r="20" spans="1:4" s="8" customFormat="1" ht="12">
      <c r="A20" s="6"/>
      <c r="B20" s="7"/>
      <c r="C20" s="23"/>
      <c r="D20" s="7"/>
    </row>
    <row r="21" spans="1:4" s="8" customFormat="1" ht="12.75" thickBot="1">
      <c r="A21" s="21"/>
      <c r="B21" s="22"/>
      <c r="C21" s="21"/>
      <c r="D21" s="22"/>
    </row>
    <row r="22" spans="1:4" s="15" customFormat="1" ht="16.5" thickBot="1">
      <c r="A22" s="13" t="s">
        <v>13</v>
      </c>
      <c r="B22" s="14">
        <f>SUBTOTAL(9,B4:B21)</f>
        <v>4063.02</v>
      </c>
      <c r="C22" s="13" t="s">
        <v>14</v>
      </c>
      <c r="D22" s="24">
        <f>SUBTOTAL(9,D4:D21)</f>
        <v>3340</v>
      </c>
    </row>
    <row r="23" spans="1:4" ht="13.5" thickBot="1">
      <c r="A23" s="10"/>
      <c r="B23" s="11"/>
      <c r="C23" s="10"/>
      <c r="D23" s="11"/>
    </row>
    <row r="24" spans="1:4" s="15" customFormat="1" ht="18.75" thickBot="1">
      <c r="A24" s="20" t="s">
        <v>8</v>
      </c>
      <c r="B24" s="17" t="str">
        <f>IF((B22-D22)&lt;0,(D22-B22),"-")</f>
        <v>-</v>
      </c>
      <c r="C24" s="19" t="s">
        <v>9</v>
      </c>
      <c r="D24" s="19">
        <f>IF((B22-D22)&gt;0,(B22-D22),"-")</f>
        <v>723.02</v>
      </c>
    </row>
    <row r="25" spans="1:4" ht="12.75">
      <c r="A25" s="10"/>
      <c r="B25" s="11"/>
      <c r="C25" s="10"/>
      <c r="D25" s="11"/>
    </row>
    <row r="26" spans="1:4" s="16" customFormat="1" ht="16.5" customHeight="1">
      <c r="A26" s="36" t="s">
        <v>10</v>
      </c>
      <c r="B26" s="37">
        <f>SUM(B22:B24)</f>
        <v>4063.02</v>
      </c>
      <c r="C26" s="37" t="s">
        <v>10</v>
      </c>
      <c r="D26" s="37">
        <f>SUM(D22:D24)</f>
        <v>4063.02</v>
      </c>
    </row>
  </sheetData>
  <sheetProtection/>
  <mergeCells count="1">
    <mergeCell ref="A1:D1"/>
  </mergeCells>
  <printOptions horizontalCentered="1"/>
  <pageMargins left="0" right="0" top="0.5905511811023623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workbookViewId="0" topLeftCell="D1">
      <selection activeCell="E55" sqref="E55"/>
    </sheetView>
  </sheetViews>
  <sheetFormatPr defaultColWidth="11.421875" defaultRowHeight="12.75"/>
  <cols>
    <col min="1" max="3" width="0" style="38" hidden="1" customWidth="1"/>
    <col min="4" max="7" width="11.421875" style="38" customWidth="1"/>
    <col min="8" max="8" width="19.00390625" style="38" customWidth="1"/>
    <col min="9" max="9" width="11.421875" style="38" customWidth="1"/>
    <col min="10" max="20" width="9.140625" style="38" customWidth="1"/>
    <col min="21" max="16384" width="11.421875" style="38" customWidth="1"/>
  </cols>
  <sheetData>
    <row r="1" spans="2:23" ht="18" customHeight="1">
      <c r="B1" s="40"/>
      <c r="C1" s="40"/>
      <c r="D1" s="113" t="s">
        <v>29</v>
      </c>
      <c r="E1" s="114"/>
      <c r="F1" s="115"/>
      <c r="G1" s="130" t="s">
        <v>42</v>
      </c>
      <c r="H1" s="131"/>
      <c r="I1" s="131"/>
      <c r="J1" s="104" t="s">
        <v>57</v>
      </c>
      <c r="K1" s="136"/>
      <c r="L1" s="136"/>
      <c r="M1" s="136"/>
      <c r="N1" s="136"/>
      <c r="O1" s="136"/>
      <c r="P1" s="136"/>
      <c r="Q1" s="136"/>
      <c r="R1" s="136"/>
      <c r="S1" s="136"/>
      <c r="T1" s="137"/>
      <c r="U1" s="104" t="s">
        <v>30</v>
      </c>
      <c r="V1" s="105"/>
      <c r="W1" s="106"/>
    </row>
    <row r="2" spans="1:23" ht="22.5" customHeight="1">
      <c r="A2" s="126" t="s">
        <v>46</v>
      </c>
      <c r="B2" s="126"/>
      <c r="C2" s="126"/>
      <c r="D2" s="126" t="s">
        <v>47</v>
      </c>
      <c r="E2" s="126"/>
      <c r="F2" s="127"/>
      <c r="G2" s="132" t="s">
        <v>31</v>
      </c>
      <c r="H2" s="132" t="s">
        <v>32</v>
      </c>
      <c r="I2" s="133" t="s">
        <v>33</v>
      </c>
      <c r="J2" s="134" t="s">
        <v>17</v>
      </c>
      <c r="K2" s="116" t="s">
        <v>44</v>
      </c>
      <c r="L2" s="116" t="s">
        <v>21</v>
      </c>
      <c r="M2" s="116" t="s">
        <v>22</v>
      </c>
      <c r="N2" s="116" t="s">
        <v>23</v>
      </c>
      <c r="O2" s="116" t="s">
        <v>58</v>
      </c>
      <c r="P2" s="116" t="s">
        <v>1</v>
      </c>
      <c r="Q2" s="116" t="s">
        <v>45</v>
      </c>
      <c r="R2" s="116" t="s">
        <v>4</v>
      </c>
      <c r="S2" s="116"/>
      <c r="T2" s="124" t="s">
        <v>51</v>
      </c>
      <c r="U2" s="138" t="s">
        <v>54</v>
      </c>
      <c r="V2" s="128" t="s">
        <v>55</v>
      </c>
      <c r="W2" s="140" t="s">
        <v>56</v>
      </c>
    </row>
    <row r="3" spans="1:23" ht="12.75" customHeight="1">
      <c r="A3" s="58" t="s">
        <v>34</v>
      </c>
      <c r="B3" s="60" t="s">
        <v>35</v>
      </c>
      <c r="C3" s="66" t="s">
        <v>19</v>
      </c>
      <c r="D3" s="59" t="s">
        <v>34</v>
      </c>
      <c r="E3" s="60" t="s">
        <v>35</v>
      </c>
      <c r="F3" s="68" t="s">
        <v>19</v>
      </c>
      <c r="G3" s="132"/>
      <c r="H3" s="132"/>
      <c r="I3" s="133"/>
      <c r="J3" s="135"/>
      <c r="K3" s="117"/>
      <c r="L3" s="117"/>
      <c r="M3" s="117"/>
      <c r="N3" s="117"/>
      <c r="O3" s="117"/>
      <c r="P3" s="117"/>
      <c r="Q3" s="117"/>
      <c r="R3" s="117"/>
      <c r="S3" s="117"/>
      <c r="T3" s="125"/>
      <c r="U3" s="139"/>
      <c r="V3" s="129"/>
      <c r="W3" s="141"/>
    </row>
    <row r="4" spans="1:23" ht="12.75" customHeight="1">
      <c r="A4" s="70"/>
      <c r="B4" s="71"/>
      <c r="C4" s="72">
        <v>0</v>
      </c>
      <c r="D4" s="70"/>
      <c r="E4" s="71"/>
      <c r="F4" s="73">
        <v>3062.81</v>
      </c>
      <c r="G4" s="87">
        <v>40787</v>
      </c>
      <c r="H4" s="83" t="s">
        <v>48</v>
      </c>
      <c r="I4" s="89"/>
      <c r="J4" s="90"/>
      <c r="K4" s="70"/>
      <c r="L4" s="70"/>
      <c r="M4" s="70"/>
      <c r="N4" s="70"/>
      <c r="O4" s="70"/>
      <c r="P4" s="70"/>
      <c r="Q4" s="70"/>
      <c r="R4" s="70"/>
      <c r="S4" s="70"/>
      <c r="T4" s="91"/>
      <c r="U4" s="96"/>
      <c r="V4" s="71"/>
      <c r="W4" s="97"/>
    </row>
    <row r="5" spans="1:23" ht="12.75">
      <c r="A5" s="61"/>
      <c r="B5" s="62"/>
      <c r="C5" s="67"/>
      <c r="D5" s="61"/>
      <c r="E5" s="62">
        <v>950</v>
      </c>
      <c r="F5" s="69">
        <f aca="true" t="shared" si="0" ref="F5:F49">+F4+D5-E5</f>
        <v>2112.81</v>
      </c>
      <c r="G5" s="88"/>
      <c r="H5" s="84" t="s">
        <v>20</v>
      </c>
      <c r="I5" s="89" t="s">
        <v>43</v>
      </c>
      <c r="J5" s="92">
        <f>+E5</f>
        <v>950</v>
      </c>
      <c r="K5" s="61"/>
      <c r="L5" s="61"/>
      <c r="M5" s="61"/>
      <c r="N5" s="61"/>
      <c r="O5" s="61"/>
      <c r="P5" s="61"/>
      <c r="Q5" s="61"/>
      <c r="R5" s="61"/>
      <c r="S5" s="61"/>
      <c r="T5" s="93"/>
      <c r="U5" s="98"/>
      <c r="V5" s="62"/>
      <c r="W5" s="99"/>
    </row>
    <row r="6" spans="1:23" ht="12.75">
      <c r="A6" s="61"/>
      <c r="B6" s="62"/>
      <c r="C6" s="67"/>
      <c r="D6" s="61"/>
      <c r="E6" s="62">
        <v>110</v>
      </c>
      <c r="F6" s="69">
        <f t="shared" si="0"/>
        <v>2002.81</v>
      </c>
      <c r="G6" s="88"/>
      <c r="H6" s="84" t="s">
        <v>21</v>
      </c>
      <c r="I6" s="89"/>
      <c r="J6" s="92"/>
      <c r="K6" s="61"/>
      <c r="L6" s="61">
        <f>+E6</f>
        <v>110</v>
      </c>
      <c r="M6" s="61"/>
      <c r="N6" s="61"/>
      <c r="O6" s="61"/>
      <c r="P6" s="61"/>
      <c r="Q6" s="61"/>
      <c r="R6" s="61"/>
      <c r="S6" s="61"/>
      <c r="T6" s="93"/>
      <c r="U6" s="98"/>
      <c r="V6" s="62"/>
      <c r="W6" s="99"/>
    </row>
    <row r="7" spans="1:23" ht="12.75">
      <c r="A7" s="61"/>
      <c r="B7" s="62"/>
      <c r="C7" s="67"/>
      <c r="D7" s="61"/>
      <c r="E7" s="62">
        <v>32</v>
      </c>
      <c r="F7" s="69">
        <f t="shared" si="0"/>
        <v>1970.81</v>
      </c>
      <c r="G7" s="88"/>
      <c r="H7" s="84" t="s">
        <v>22</v>
      </c>
      <c r="I7" s="89"/>
      <c r="J7" s="92"/>
      <c r="K7" s="61"/>
      <c r="L7" s="61"/>
      <c r="M7" s="61">
        <f>+E7</f>
        <v>32</v>
      </c>
      <c r="N7" s="61"/>
      <c r="O7" s="61"/>
      <c r="P7" s="61"/>
      <c r="Q7" s="61"/>
      <c r="R7" s="61"/>
      <c r="S7" s="61"/>
      <c r="T7" s="93"/>
      <c r="U7" s="98"/>
      <c r="V7" s="62"/>
      <c r="W7" s="99"/>
    </row>
    <row r="8" spans="1:23" s="39" customFormat="1" ht="12.75">
      <c r="A8" s="61"/>
      <c r="B8" s="62"/>
      <c r="C8" s="67"/>
      <c r="D8" s="61">
        <v>256</v>
      </c>
      <c r="E8" s="62"/>
      <c r="F8" s="69">
        <f t="shared" si="0"/>
        <v>2226.81</v>
      </c>
      <c r="G8" s="88"/>
      <c r="H8" s="84" t="s">
        <v>49</v>
      </c>
      <c r="I8" s="89"/>
      <c r="J8" s="92"/>
      <c r="K8" s="61"/>
      <c r="L8" s="61"/>
      <c r="M8" s="61"/>
      <c r="N8" s="61"/>
      <c r="O8" s="61"/>
      <c r="P8" s="61"/>
      <c r="Q8" s="61"/>
      <c r="R8" s="61"/>
      <c r="S8" s="61"/>
      <c r="T8" s="93"/>
      <c r="U8" s="98">
        <f>+D8</f>
        <v>256</v>
      </c>
      <c r="V8" s="62"/>
      <c r="W8" s="99"/>
    </row>
    <row r="9" spans="1:23" ht="12.75">
      <c r="A9" s="61"/>
      <c r="B9" s="62"/>
      <c r="C9" s="67"/>
      <c r="D9" s="61">
        <v>212</v>
      </c>
      <c r="E9" s="62"/>
      <c r="F9" s="69">
        <f t="shared" si="0"/>
        <v>2438.81</v>
      </c>
      <c r="G9" s="88"/>
      <c r="H9" s="84" t="s">
        <v>49</v>
      </c>
      <c r="I9" s="89"/>
      <c r="J9" s="92"/>
      <c r="K9" s="63"/>
      <c r="L9" s="61"/>
      <c r="M9" s="61"/>
      <c r="N9" s="61"/>
      <c r="O9" s="61"/>
      <c r="P9" s="61"/>
      <c r="Q9" s="61"/>
      <c r="R9" s="61"/>
      <c r="S9" s="61"/>
      <c r="T9" s="93"/>
      <c r="U9" s="98">
        <f>+D9</f>
        <v>212</v>
      </c>
      <c r="V9" s="62"/>
      <c r="W9" s="99"/>
    </row>
    <row r="10" spans="1:23" ht="12.75">
      <c r="A10" s="61"/>
      <c r="B10" s="62"/>
      <c r="C10" s="67"/>
      <c r="D10" s="61"/>
      <c r="E10" s="62">
        <v>462</v>
      </c>
      <c r="F10" s="69">
        <f t="shared" si="0"/>
        <v>1976.81</v>
      </c>
      <c r="G10" s="88">
        <v>40821</v>
      </c>
      <c r="H10" s="84" t="s">
        <v>23</v>
      </c>
      <c r="I10" s="89" t="s">
        <v>52</v>
      </c>
      <c r="J10" s="92"/>
      <c r="K10" s="63"/>
      <c r="L10" s="61"/>
      <c r="M10" s="61"/>
      <c r="N10" s="61">
        <f>+E10</f>
        <v>462</v>
      </c>
      <c r="O10" s="61"/>
      <c r="P10" s="61"/>
      <c r="Q10" s="61"/>
      <c r="R10" s="61"/>
      <c r="S10" s="61"/>
      <c r="T10" s="93"/>
      <c r="U10" s="98"/>
      <c r="V10" s="62"/>
      <c r="W10" s="99"/>
    </row>
    <row r="11" spans="1:23" ht="12.75">
      <c r="A11" s="61"/>
      <c r="B11" s="62"/>
      <c r="C11" s="67"/>
      <c r="D11" s="61">
        <v>344</v>
      </c>
      <c r="E11" s="62"/>
      <c r="F11" s="69">
        <f t="shared" si="0"/>
        <v>2320.81</v>
      </c>
      <c r="G11" s="88">
        <v>40821</v>
      </c>
      <c r="H11" s="84" t="s">
        <v>49</v>
      </c>
      <c r="I11" s="89"/>
      <c r="J11" s="92"/>
      <c r="K11" s="63"/>
      <c r="L11" s="61"/>
      <c r="M11" s="61"/>
      <c r="N11" s="61"/>
      <c r="O11" s="61"/>
      <c r="P11" s="61"/>
      <c r="Q11" s="61"/>
      <c r="R11" s="61"/>
      <c r="S11" s="61"/>
      <c r="T11" s="93"/>
      <c r="U11" s="98">
        <f>+D11</f>
        <v>344</v>
      </c>
      <c r="V11" s="62"/>
      <c r="W11" s="99"/>
    </row>
    <row r="12" spans="1:23" ht="12.75">
      <c r="A12" s="61"/>
      <c r="B12" s="62"/>
      <c r="C12" s="67"/>
      <c r="D12" s="61"/>
      <c r="E12" s="62">
        <v>2.6</v>
      </c>
      <c r="F12" s="69">
        <f t="shared" si="0"/>
        <v>2318.21</v>
      </c>
      <c r="G12" s="88">
        <v>40829</v>
      </c>
      <c r="H12" s="84" t="s">
        <v>50</v>
      </c>
      <c r="I12" s="89"/>
      <c r="J12" s="92"/>
      <c r="K12" s="63"/>
      <c r="L12" s="61"/>
      <c r="M12" s="61"/>
      <c r="N12" s="61"/>
      <c r="O12" s="61"/>
      <c r="P12" s="61"/>
      <c r="Q12" s="61"/>
      <c r="R12" s="61"/>
      <c r="S12" s="61"/>
      <c r="T12" s="93">
        <f>+E12</f>
        <v>2.6</v>
      </c>
      <c r="U12" s="98"/>
      <c r="V12" s="62"/>
      <c r="W12" s="99"/>
    </row>
    <row r="13" spans="1:23" ht="12.75">
      <c r="A13" s="61"/>
      <c r="B13" s="62"/>
      <c r="C13" s="67"/>
      <c r="D13" s="61"/>
      <c r="E13" s="62">
        <v>456.5</v>
      </c>
      <c r="F13" s="69">
        <f t="shared" si="0"/>
        <v>1861.71</v>
      </c>
      <c r="G13" s="88">
        <v>40830</v>
      </c>
      <c r="H13" s="84" t="s">
        <v>23</v>
      </c>
      <c r="I13" s="89" t="s">
        <v>53</v>
      </c>
      <c r="J13" s="92"/>
      <c r="K13" s="63"/>
      <c r="L13" s="61"/>
      <c r="M13" s="61"/>
      <c r="N13" s="61">
        <f>+E13</f>
        <v>456.5</v>
      </c>
      <c r="O13" s="61"/>
      <c r="P13" s="61"/>
      <c r="Q13" s="61"/>
      <c r="R13" s="61"/>
      <c r="S13" s="61"/>
      <c r="T13" s="93"/>
      <c r="U13" s="98"/>
      <c r="V13" s="62"/>
      <c r="W13" s="99"/>
    </row>
    <row r="14" spans="1:23" ht="12.75">
      <c r="A14" s="61"/>
      <c r="B14" s="62"/>
      <c r="C14" s="67"/>
      <c r="D14" s="61">
        <v>258</v>
      </c>
      <c r="E14" s="62"/>
      <c r="F14" s="69">
        <f t="shared" si="0"/>
        <v>2119.71</v>
      </c>
      <c r="G14" s="88">
        <v>40836</v>
      </c>
      <c r="H14" s="84" t="s">
        <v>49</v>
      </c>
      <c r="I14" s="89"/>
      <c r="J14" s="92"/>
      <c r="K14" s="63"/>
      <c r="L14" s="61"/>
      <c r="M14" s="61"/>
      <c r="N14" s="61"/>
      <c r="O14" s="61"/>
      <c r="P14" s="61"/>
      <c r="Q14" s="61"/>
      <c r="R14" s="61"/>
      <c r="S14" s="61"/>
      <c r="T14" s="93"/>
      <c r="U14" s="98">
        <f>+D14</f>
        <v>258</v>
      </c>
      <c r="V14" s="62"/>
      <c r="W14" s="99"/>
    </row>
    <row r="15" spans="1:23" ht="12.75">
      <c r="A15" s="61"/>
      <c r="B15" s="62"/>
      <c r="C15" s="67"/>
      <c r="D15" s="61">
        <v>299</v>
      </c>
      <c r="E15" s="62"/>
      <c r="F15" s="69">
        <f t="shared" si="0"/>
        <v>2418.71</v>
      </c>
      <c r="G15" s="88">
        <v>40836</v>
      </c>
      <c r="H15" s="84" t="s">
        <v>49</v>
      </c>
      <c r="I15" s="89"/>
      <c r="J15" s="92"/>
      <c r="K15" s="63"/>
      <c r="L15" s="61"/>
      <c r="M15" s="61"/>
      <c r="N15" s="61"/>
      <c r="O15" s="61"/>
      <c r="P15" s="61"/>
      <c r="Q15" s="61"/>
      <c r="R15" s="61"/>
      <c r="S15" s="61"/>
      <c r="T15" s="93"/>
      <c r="U15" s="98">
        <f>+D15</f>
        <v>299</v>
      </c>
      <c r="V15" s="62"/>
      <c r="W15" s="99"/>
    </row>
    <row r="16" spans="1:23" ht="12.75">
      <c r="A16" s="61"/>
      <c r="B16" s="62"/>
      <c r="C16" s="67"/>
      <c r="D16" s="61">
        <v>426</v>
      </c>
      <c r="E16" s="62"/>
      <c r="F16" s="69">
        <f t="shared" si="0"/>
        <v>2844.71</v>
      </c>
      <c r="G16" s="88">
        <v>40836</v>
      </c>
      <c r="H16" s="84" t="s">
        <v>49</v>
      </c>
      <c r="I16" s="89"/>
      <c r="J16" s="92"/>
      <c r="K16" s="63"/>
      <c r="L16" s="61"/>
      <c r="M16" s="61"/>
      <c r="N16" s="61"/>
      <c r="O16" s="61"/>
      <c r="P16" s="61"/>
      <c r="Q16" s="61"/>
      <c r="R16" s="61"/>
      <c r="S16" s="61"/>
      <c r="T16" s="93"/>
      <c r="U16" s="98">
        <f>+D16</f>
        <v>426</v>
      </c>
      <c r="V16" s="62"/>
      <c r="W16" s="99"/>
    </row>
    <row r="17" spans="1:23" ht="12.75">
      <c r="A17" s="61"/>
      <c r="B17" s="62"/>
      <c r="C17" s="67"/>
      <c r="D17" s="61"/>
      <c r="E17" s="62">
        <v>32.36</v>
      </c>
      <c r="F17" s="69">
        <f t="shared" si="0"/>
        <v>2812.35</v>
      </c>
      <c r="G17" s="88">
        <v>40847</v>
      </c>
      <c r="H17" s="84" t="s">
        <v>25</v>
      </c>
      <c r="I17" s="89"/>
      <c r="J17" s="92"/>
      <c r="K17" s="63"/>
      <c r="L17" s="61"/>
      <c r="M17" s="61"/>
      <c r="N17" s="61"/>
      <c r="O17" s="61"/>
      <c r="P17" s="61">
        <f>+E17</f>
        <v>32.36</v>
      </c>
      <c r="Q17" s="61"/>
      <c r="R17" s="61"/>
      <c r="S17" s="61"/>
      <c r="T17" s="93"/>
      <c r="U17" s="98"/>
      <c r="V17" s="62"/>
      <c r="W17" s="99"/>
    </row>
    <row r="18" spans="1:23" ht="12.75">
      <c r="A18" s="61"/>
      <c r="B18" s="62"/>
      <c r="C18" s="67"/>
      <c r="D18" s="61"/>
      <c r="E18" s="62">
        <v>473</v>
      </c>
      <c r="F18" s="69">
        <f t="shared" si="0"/>
        <v>2339.35</v>
      </c>
      <c r="G18" s="88">
        <v>40854</v>
      </c>
      <c r="H18" s="84" t="s">
        <v>23</v>
      </c>
      <c r="I18" s="89"/>
      <c r="J18" s="92"/>
      <c r="K18" s="63"/>
      <c r="L18" s="61"/>
      <c r="M18" s="61"/>
      <c r="N18" s="61">
        <f>+E18</f>
        <v>473</v>
      </c>
      <c r="O18" s="61"/>
      <c r="P18" s="61"/>
      <c r="Q18" s="61"/>
      <c r="R18" s="61"/>
      <c r="S18" s="61"/>
      <c r="T18" s="93"/>
      <c r="U18" s="98"/>
      <c r="V18" s="62"/>
      <c r="W18" s="99"/>
    </row>
    <row r="19" spans="1:23" ht="12.75">
      <c r="A19" s="61"/>
      <c r="B19" s="62"/>
      <c r="C19" s="67"/>
      <c r="D19" s="61">
        <v>225</v>
      </c>
      <c r="E19" s="62"/>
      <c r="F19" s="69">
        <f t="shared" si="0"/>
        <v>2564.35</v>
      </c>
      <c r="G19" s="88">
        <v>40863</v>
      </c>
      <c r="H19" s="84" t="s">
        <v>49</v>
      </c>
      <c r="I19" s="89"/>
      <c r="J19" s="92"/>
      <c r="K19" s="63"/>
      <c r="L19" s="61"/>
      <c r="M19" s="61"/>
      <c r="N19" s="61"/>
      <c r="O19" s="61"/>
      <c r="P19" s="61"/>
      <c r="Q19" s="61"/>
      <c r="R19" s="61"/>
      <c r="S19" s="61"/>
      <c r="T19" s="93"/>
      <c r="U19" s="98">
        <f>+D19</f>
        <v>225</v>
      </c>
      <c r="V19" s="62"/>
      <c r="W19" s="99"/>
    </row>
    <row r="20" spans="1:23" ht="12.75">
      <c r="A20" s="61"/>
      <c r="B20" s="62"/>
      <c r="C20" s="67"/>
      <c r="D20" s="61"/>
      <c r="E20" s="62">
        <v>13.3</v>
      </c>
      <c r="F20" s="69">
        <f t="shared" si="0"/>
        <v>2551.0499999999997</v>
      </c>
      <c r="G20" s="88">
        <v>40869</v>
      </c>
      <c r="H20" s="84" t="s">
        <v>25</v>
      </c>
      <c r="I20" s="89"/>
      <c r="J20" s="92"/>
      <c r="K20" s="63"/>
      <c r="L20" s="61"/>
      <c r="M20" s="61"/>
      <c r="N20" s="61"/>
      <c r="O20" s="61"/>
      <c r="P20" s="61">
        <f>+E20</f>
        <v>13.3</v>
      </c>
      <c r="Q20" s="61"/>
      <c r="R20" s="61"/>
      <c r="S20" s="61"/>
      <c r="T20" s="93"/>
      <c r="U20" s="98"/>
      <c r="V20" s="62"/>
      <c r="W20" s="99"/>
    </row>
    <row r="21" spans="1:23" ht="12.75">
      <c r="A21" s="61"/>
      <c r="B21" s="62"/>
      <c r="C21" s="67"/>
      <c r="D21" s="61"/>
      <c r="E21" s="62">
        <v>61.75</v>
      </c>
      <c r="F21" s="69">
        <f t="shared" si="0"/>
        <v>2489.2999999999997</v>
      </c>
      <c r="G21" s="88">
        <v>40869</v>
      </c>
      <c r="H21" s="84" t="s">
        <v>2</v>
      </c>
      <c r="I21" s="89"/>
      <c r="J21" s="92"/>
      <c r="K21" s="63"/>
      <c r="L21" s="61"/>
      <c r="M21" s="61"/>
      <c r="N21" s="61"/>
      <c r="O21" s="61"/>
      <c r="P21" s="61"/>
      <c r="Q21" s="61">
        <f>+E21</f>
        <v>61.75</v>
      </c>
      <c r="R21" s="61"/>
      <c r="S21" s="61"/>
      <c r="T21" s="93"/>
      <c r="U21" s="98"/>
      <c r="V21" s="62"/>
      <c r="W21" s="99"/>
    </row>
    <row r="22" spans="1:23" ht="12.75">
      <c r="A22" s="61"/>
      <c r="B22" s="62"/>
      <c r="C22" s="67"/>
      <c r="D22" s="61">
        <v>40</v>
      </c>
      <c r="E22" s="62"/>
      <c r="F22" s="69">
        <f t="shared" si="0"/>
        <v>2529.2999999999997</v>
      </c>
      <c r="G22" s="88">
        <v>40883</v>
      </c>
      <c r="H22" s="84" t="s">
        <v>60</v>
      </c>
      <c r="I22" s="89"/>
      <c r="J22" s="92"/>
      <c r="K22" s="63"/>
      <c r="L22" s="61"/>
      <c r="M22" s="61"/>
      <c r="N22" s="61"/>
      <c r="O22" s="61"/>
      <c r="P22" s="61"/>
      <c r="Q22" s="61"/>
      <c r="R22" s="61"/>
      <c r="S22" s="61"/>
      <c r="T22" s="93"/>
      <c r="U22" s="98">
        <f>+D22</f>
        <v>40</v>
      </c>
      <c r="V22" s="62"/>
      <c r="W22" s="99"/>
    </row>
    <row r="23" spans="1:23" ht="12.75">
      <c r="A23" s="61"/>
      <c r="B23" s="62"/>
      <c r="C23" s="67"/>
      <c r="D23" s="61"/>
      <c r="E23" s="62">
        <v>7.2</v>
      </c>
      <c r="F23" s="69">
        <f t="shared" si="0"/>
        <v>2522.1</v>
      </c>
      <c r="G23" s="88">
        <v>40899</v>
      </c>
      <c r="H23" s="84" t="s">
        <v>4</v>
      </c>
      <c r="I23" s="89"/>
      <c r="J23" s="92"/>
      <c r="K23" s="63"/>
      <c r="L23" s="61"/>
      <c r="M23" s="61"/>
      <c r="N23" s="61"/>
      <c r="O23" s="61"/>
      <c r="P23" s="61"/>
      <c r="Q23" s="61"/>
      <c r="R23" s="61">
        <f>+E23</f>
        <v>7.2</v>
      </c>
      <c r="S23" s="61"/>
      <c r="T23" s="93"/>
      <c r="U23" s="98"/>
      <c r="V23" s="62"/>
      <c r="W23" s="99"/>
    </row>
    <row r="24" spans="1:23" ht="12.75">
      <c r="A24" s="61"/>
      <c r="B24" s="62"/>
      <c r="C24" s="67"/>
      <c r="D24" s="61">
        <v>201</v>
      </c>
      <c r="E24" s="62"/>
      <c r="F24" s="69">
        <f t="shared" si="0"/>
        <v>2723.1</v>
      </c>
      <c r="G24" s="88">
        <v>40899</v>
      </c>
      <c r="H24" s="84" t="s">
        <v>49</v>
      </c>
      <c r="I24" s="89"/>
      <c r="J24" s="92"/>
      <c r="K24" s="63"/>
      <c r="L24" s="61"/>
      <c r="M24" s="61"/>
      <c r="N24" s="61"/>
      <c r="O24" s="61"/>
      <c r="P24" s="61"/>
      <c r="Q24" s="61"/>
      <c r="R24" s="61"/>
      <c r="S24" s="61"/>
      <c r="T24" s="93"/>
      <c r="U24" s="98">
        <f>+D24</f>
        <v>201</v>
      </c>
      <c r="V24" s="62"/>
      <c r="W24" s="99"/>
    </row>
    <row r="25" spans="1:23" ht="12.75">
      <c r="A25" s="61"/>
      <c r="B25" s="62"/>
      <c r="C25" s="67"/>
      <c r="D25" s="61">
        <v>301</v>
      </c>
      <c r="E25" s="62"/>
      <c r="F25" s="69">
        <f t="shared" si="0"/>
        <v>3024.1</v>
      </c>
      <c r="G25" s="88">
        <v>40899</v>
      </c>
      <c r="H25" s="84" t="s">
        <v>49</v>
      </c>
      <c r="I25" s="89"/>
      <c r="J25" s="92"/>
      <c r="K25" s="63"/>
      <c r="L25" s="61"/>
      <c r="M25" s="61"/>
      <c r="N25" s="61"/>
      <c r="O25" s="61"/>
      <c r="P25" s="61"/>
      <c r="Q25" s="61"/>
      <c r="R25" s="61"/>
      <c r="S25" s="61"/>
      <c r="T25" s="93"/>
      <c r="U25" s="98">
        <f>+D25</f>
        <v>301</v>
      </c>
      <c r="V25" s="62"/>
      <c r="W25" s="99"/>
    </row>
    <row r="26" spans="1:23" ht="12.75">
      <c r="A26" s="61"/>
      <c r="B26" s="62"/>
      <c r="C26" s="67"/>
      <c r="D26" s="61"/>
      <c r="E26" s="62">
        <v>17.2</v>
      </c>
      <c r="F26" s="69">
        <f t="shared" si="0"/>
        <v>3006.9</v>
      </c>
      <c r="G26" s="88">
        <v>40900</v>
      </c>
      <c r="H26" s="84" t="s">
        <v>26</v>
      </c>
      <c r="I26" s="89"/>
      <c r="J26" s="92"/>
      <c r="K26" s="63"/>
      <c r="L26" s="61"/>
      <c r="M26" s="61"/>
      <c r="N26" s="61"/>
      <c r="O26" s="61"/>
      <c r="P26" s="61"/>
      <c r="Q26" s="61">
        <f>+E26</f>
        <v>17.2</v>
      </c>
      <c r="R26" s="61"/>
      <c r="S26" s="61"/>
      <c r="T26" s="93"/>
      <c r="U26" s="98"/>
      <c r="V26" s="62"/>
      <c r="W26" s="99"/>
    </row>
    <row r="27" spans="1:23" ht="12.75">
      <c r="A27" s="61"/>
      <c r="B27" s="62"/>
      <c r="C27" s="67"/>
      <c r="D27" s="61"/>
      <c r="E27" s="62">
        <v>21.9</v>
      </c>
      <c r="F27" s="69">
        <f t="shared" si="0"/>
        <v>2985</v>
      </c>
      <c r="G27" s="88">
        <v>40917</v>
      </c>
      <c r="H27" s="84" t="s">
        <v>25</v>
      </c>
      <c r="I27" s="89"/>
      <c r="J27" s="92"/>
      <c r="K27" s="63"/>
      <c r="L27" s="61"/>
      <c r="M27" s="61"/>
      <c r="N27" s="61"/>
      <c r="O27" s="61"/>
      <c r="P27" s="61">
        <f>+E27</f>
        <v>21.9</v>
      </c>
      <c r="Q27" s="61"/>
      <c r="R27" s="61"/>
      <c r="S27" s="61"/>
      <c r="T27" s="93"/>
      <c r="U27" s="98"/>
      <c r="V27" s="62"/>
      <c r="W27" s="99"/>
    </row>
    <row r="28" spans="1:23" ht="12.75">
      <c r="A28" s="61"/>
      <c r="B28" s="62"/>
      <c r="C28" s="67"/>
      <c r="D28" s="61"/>
      <c r="E28" s="62">
        <v>2.6</v>
      </c>
      <c r="F28" s="69">
        <f t="shared" si="0"/>
        <v>2982.4</v>
      </c>
      <c r="G28" s="88">
        <v>40920</v>
      </c>
      <c r="H28" s="84" t="s">
        <v>24</v>
      </c>
      <c r="I28" s="89"/>
      <c r="J28" s="92"/>
      <c r="K28" s="63"/>
      <c r="L28" s="61"/>
      <c r="M28" s="61"/>
      <c r="N28" s="61"/>
      <c r="O28" s="61"/>
      <c r="P28" s="61"/>
      <c r="Q28" s="61"/>
      <c r="R28" s="61"/>
      <c r="S28" s="61"/>
      <c r="T28" s="93">
        <f>+E28</f>
        <v>2.6</v>
      </c>
      <c r="U28" s="98"/>
      <c r="V28" s="62"/>
      <c r="W28" s="99"/>
    </row>
    <row r="29" spans="1:23" ht="12.75">
      <c r="A29" s="61"/>
      <c r="B29" s="62"/>
      <c r="C29" s="67"/>
      <c r="D29" s="61"/>
      <c r="E29" s="62">
        <v>424.5</v>
      </c>
      <c r="F29" s="69">
        <f t="shared" si="0"/>
        <v>2557.9</v>
      </c>
      <c r="G29" s="88">
        <v>40924</v>
      </c>
      <c r="H29" s="84" t="s">
        <v>23</v>
      </c>
      <c r="I29" s="89"/>
      <c r="J29" s="92"/>
      <c r="K29" s="63"/>
      <c r="L29" s="61"/>
      <c r="M29" s="61"/>
      <c r="N29" s="61">
        <f>+E29</f>
        <v>424.5</v>
      </c>
      <c r="O29" s="61"/>
      <c r="P29" s="61"/>
      <c r="Q29" s="61"/>
      <c r="R29" s="61"/>
      <c r="S29" s="61"/>
      <c r="T29" s="93"/>
      <c r="U29" s="98"/>
      <c r="V29" s="62"/>
      <c r="W29" s="99"/>
    </row>
    <row r="30" spans="1:23" ht="12.75">
      <c r="A30" s="61"/>
      <c r="B30" s="62"/>
      <c r="C30" s="67"/>
      <c r="D30" s="61"/>
      <c r="E30" s="62">
        <v>570</v>
      </c>
      <c r="F30" s="69">
        <f t="shared" si="0"/>
        <v>1987.9</v>
      </c>
      <c r="G30" s="88">
        <v>40933</v>
      </c>
      <c r="H30" s="84" t="s">
        <v>27</v>
      </c>
      <c r="I30" s="89"/>
      <c r="J30" s="92"/>
      <c r="K30" s="63">
        <f>+E30</f>
        <v>570</v>
      </c>
      <c r="L30" s="61"/>
      <c r="M30" s="61"/>
      <c r="N30" s="61"/>
      <c r="O30" s="61"/>
      <c r="P30" s="61"/>
      <c r="Q30" s="61"/>
      <c r="R30" s="61"/>
      <c r="S30" s="61"/>
      <c r="T30" s="93"/>
      <c r="U30" s="98"/>
      <c r="V30" s="62"/>
      <c r="W30" s="99"/>
    </row>
    <row r="31" spans="1:23" ht="12.75">
      <c r="A31" s="61"/>
      <c r="B31" s="62"/>
      <c r="C31" s="67"/>
      <c r="D31" s="61"/>
      <c r="E31" s="62">
        <v>11.76</v>
      </c>
      <c r="F31" s="69">
        <f t="shared" si="0"/>
        <v>1976.14</v>
      </c>
      <c r="G31" s="88">
        <v>40939</v>
      </c>
      <c r="H31" s="84" t="s">
        <v>25</v>
      </c>
      <c r="I31" s="89"/>
      <c r="J31" s="92"/>
      <c r="K31" s="63"/>
      <c r="L31" s="61"/>
      <c r="M31" s="61"/>
      <c r="N31" s="61"/>
      <c r="O31" s="61"/>
      <c r="P31" s="61">
        <f>+E31</f>
        <v>11.76</v>
      </c>
      <c r="Q31" s="61"/>
      <c r="R31" s="61"/>
      <c r="S31" s="61"/>
      <c r="T31" s="93"/>
      <c r="U31" s="98"/>
      <c r="V31" s="62"/>
      <c r="W31" s="99"/>
    </row>
    <row r="32" spans="1:23" ht="12.75">
      <c r="A32" s="61"/>
      <c r="B32" s="62"/>
      <c r="C32" s="67"/>
      <c r="D32" s="61">
        <v>256</v>
      </c>
      <c r="E32" s="62"/>
      <c r="F32" s="69">
        <f t="shared" si="0"/>
        <v>2232.1400000000003</v>
      </c>
      <c r="G32" s="88">
        <v>40940</v>
      </c>
      <c r="H32" s="84" t="s">
        <v>49</v>
      </c>
      <c r="I32" s="89"/>
      <c r="J32" s="92"/>
      <c r="K32" s="63"/>
      <c r="L32" s="61"/>
      <c r="M32" s="61"/>
      <c r="N32" s="61"/>
      <c r="O32" s="61"/>
      <c r="P32" s="61"/>
      <c r="Q32" s="61"/>
      <c r="R32" s="61"/>
      <c r="S32" s="61"/>
      <c r="T32" s="93"/>
      <c r="U32" s="98">
        <f>+D32</f>
        <v>256</v>
      </c>
      <c r="V32" s="62"/>
      <c r="W32" s="99"/>
    </row>
    <row r="33" spans="1:23" ht="12.75">
      <c r="A33" s="61"/>
      <c r="B33" s="62"/>
      <c r="C33" s="67"/>
      <c r="D33" s="61">
        <v>122</v>
      </c>
      <c r="E33" s="62"/>
      <c r="F33" s="69">
        <f t="shared" si="0"/>
        <v>2354.1400000000003</v>
      </c>
      <c r="G33" s="88">
        <v>40940</v>
      </c>
      <c r="H33" s="84" t="s">
        <v>49</v>
      </c>
      <c r="I33" s="89"/>
      <c r="J33" s="92"/>
      <c r="K33" s="63"/>
      <c r="L33" s="61"/>
      <c r="M33" s="61"/>
      <c r="N33" s="61"/>
      <c r="O33" s="61"/>
      <c r="P33" s="61"/>
      <c r="Q33" s="61"/>
      <c r="R33" s="61"/>
      <c r="S33" s="61"/>
      <c r="T33" s="93"/>
      <c r="U33" s="98">
        <f>+D33</f>
        <v>122</v>
      </c>
      <c r="V33" s="62"/>
      <c r="W33" s="99"/>
    </row>
    <row r="34" spans="1:23" ht="12.75">
      <c r="A34" s="61"/>
      <c r="B34" s="62"/>
      <c r="C34" s="67"/>
      <c r="D34" s="61">
        <v>206</v>
      </c>
      <c r="E34" s="62"/>
      <c r="F34" s="69">
        <f t="shared" si="0"/>
        <v>2560.1400000000003</v>
      </c>
      <c r="G34" s="88">
        <v>40940</v>
      </c>
      <c r="H34" s="84" t="s">
        <v>49</v>
      </c>
      <c r="I34" s="89"/>
      <c r="J34" s="92"/>
      <c r="K34" s="63"/>
      <c r="L34" s="61"/>
      <c r="M34" s="61"/>
      <c r="N34" s="61"/>
      <c r="O34" s="61"/>
      <c r="P34" s="61"/>
      <c r="Q34" s="61"/>
      <c r="R34" s="61"/>
      <c r="S34" s="61"/>
      <c r="T34" s="93"/>
      <c r="U34" s="98">
        <f>+D34</f>
        <v>206</v>
      </c>
      <c r="V34" s="62"/>
      <c r="W34" s="99"/>
    </row>
    <row r="35" spans="1:23" ht="12.75">
      <c r="A35" s="61"/>
      <c r="B35" s="62"/>
      <c r="C35" s="67"/>
      <c r="D35" s="61"/>
      <c r="E35" s="62">
        <v>11.59</v>
      </c>
      <c r="F35" s="69">
        <f t="shared" si="0"/>
        <v>2548.55</v>
      </c>
      <c r="G35" s="88">
        <v>40949</v>
      </c>
      <c r="H35" s="84" t="s">
        <v>25</v>
      </c>
      <c r="I35" s="89"/>
      <c r="J35" s="92"/>
      <c r="K35" s="63"/>
      <c r="L35" s="61"/>
      <c r="M35" s="61"/>
      <c r="N35" s="61"/>
      <c r="O35" s="61"/>
      <c r="P35" s="61">
        <f>+E35</f>
        <v>11.59</v>
      </c>
      <c r="Q35" s="61"/>
      <c r="R35" s="61"/>
      <c r="S35" s="61"/>
      <c r="T35" s="93"/>
      <c r="U35" s="98"/>
      <c r="V35" s="62"/>
      <c r="W35" s="99"/>
    </row>
    <row r="36" spans="1:23" ht="12.75">
      <c r="A36" s="61"/>
      <c r="B36" s="62"/>
      <c r="C36" s="67"/>
      <c r="D36" s="61"/>
      <c r="E36" s="62">
        <v>258</v>
      </c>
      <c r="F36" s="69">
        <f t="shared" si="0"/>
        <v>2290.55</v>
      </c>
      <c r="G36" s="88">
        <v>40953</v>
      </c>
      <c r="H36" s="84" t="s">
        <v>23</v>
      </c>
      <c r="I36" s="89"/>
      <c r="J36" s="92"/>
      <c r="K36" s="63"/>
      <c r="L36" s="61"/>
      <c r="M36" s="61"/>
      <c r="N36" s="61">
        <f>+E36</f>
        <v>258</v>
      </c>
      <c r="O36" s="61"/>
      <c r="P36" s="61"/>
      <c r="Q36" s="61"/>
      <c r="R36" s="61"/>
      <c r="S36" s="61"/>
      <c r="T36" s="93"/>
      <c r="U36" s="98"/>
      <c r="V36" s="62"/>
      <c r="W36" s="99"/>
    </row>
    <row r="37" spans="1:23" ht="12.75">
      <c r="A37" s="61"/>
      <c r="B37" s="62"/>
      <c r="C37" s="67"/>
      <c r="D37" s="61"/>
      <c r="E37" s="62">
        <v>20</v>
      </c>
      <c r="F37" s="69">
        <f t="shared" si="0"/>
        <v>2270.55</v>
      </c>
      <c r="G37" s="88">
        <v>40973</v>
      </c>
      <c r="H37" s="84" t="s">
        <v>28</v>
      </c>
      <c r="I37" s="89"/>
      <c r="J37" s="92"/>
      <c r="K37" s="63"/>
      <c r="L37" s="61"/>
      <c r="M37" s="61"/>
      <c r="N37" s="61"/>
      <c r="O37" s="61">
        <f>+E37</f>
        <v>20</v>
      </c>
      <c r="P37" s="61"/>
      <c r="Q37" s="61"/>
      <c r="R37" s="61"/>
      <c r="S37" s="61"/>
      <c r="T37" s="93"/>
      <c r="U37" s="98"/>
      <c r="V37" s="62"/>
      <c r="W37" s="99"/>
    </row>
    <row r="38" spans="1:23" ht="12.75">
      <c r="A38" s="61"/>
      <c r="B38" s="62"/>
      <c r="C38" s="67"/>
      <c r="D38" s="61">
        <v>127</v>
      </c>
      <c r="E38" s="62"/>
      <c r="F38" s="69">
        <f t="shared" si="0"/>
        <v>2397.55</v>
      </c>
      <c r="G38" s="88">
        <v>40981</v>
      </c>
      <c r="H38" s="84" t="s">
        <v>49</v>
      </c>
      <c r="I38" s="89"/>
      <c r="J38" s="92"/>
      <c r="K38" s="63"/>
      <c r="L38" s="61"/>
      <c r="M38" s="61"/>
      <c r="N38" s="61"/>
      <c r="O38" s="61"/>
      <c r="P38" s="61"/>
      <c r="Q38" s="61"/>
      <c r="R38" s="61"/>
      <c r="S38" s="61"/>
      <c r="T38" s="93"/>
      <c r="U38" s="98">
        <f>+D38</f>
        <v>127</v>
      </c>
      <c r="V38" s="62"/>
      <c r="W38" s="99"/>
    </row>
    <row r="39" spans="1:23" ht="12.75">
      <c r="A39" s="61"/>
      <c r="B39" s="62"/>
      <c r="C39" s="67"/>
      <c r="D39" s="61"/>
      <c r="E39" s="62">
        <v>2.6</v>
      </c>
      <c r="F39" s="69">
        <f t="shared" si="0"/>
        <v>2394.9500000000003</v>
      </c>
      <c r="G39" s="88">
        <v>41011</v>
      </c>
      <c r="H39" s="84" t="s">
        <v>24</v>
      </c>
      <c r="I39" s="89"/>
      <c r="J39" s="92"/>
      <c r="K39" s="63"/>
      <c r="L39" s="61"/>
      <c r="M39" s="61"/>
      <c r="N39" s="61"/>
      <c r="O39" s="61"/>
      <c r="P39" s="61"/>
      <c r="Q39" s="61"/>
      <c r="R39" s="61"/>
      <c r="S39" s="61"/>
      <c r="T39" s="93">
        <f>+E39</f>
        <v>2.6</v>
      </c>
      <c r="U39" s="98"/>
      <c r="V39" s="62"/>
      <c r="W39" s="99"/>
    </row>
    <row r="40" spans="1:23" ht="12.75">
      <c r="A40" s="61"/>
      <c r="B40" s="62"/>
      <c r="C40" s="67"/>
      <c r="D40" s="61">
        <v>67</v>
      </c>
      <c r="E40" s="62"/>
      <c r="F40" s="69">
        <f t="shared" si="0"/>
        <v>2461.9500000000003</v>
      </c>
      <c r="G40" s="88">
        <v>41017</v>
      </c>
      <c r="H40" s="84" t="s">
        <v>49</v>
      </c>
      <c r="I40" s="89"/>
      <c r="J40" s="92"/>
      <c r="K40" s="63"/>
      <c r="L40" s="61"/>
      <c r="M40" s="61"/>
      <c r="N40" s="61"/>
      <c r="O40" s="61"/>
      <c r="P40" s="61"/>
      <c r="Q40" s="61"/>
      <c r="R40" s="61"/>
      <c r="S40" s="61"/>
      <c r="T40" s="93"/>
      <c r="U40" s="98">
        <f>+D40</f>
        <v>67</v>
      </c>
      <c r="V40" s="62"/>
      <c r="W40" s="99"/>
    </row>
    <row r="41" spans="1:23" ht="12.75">
      <c r="A41" s="61"/>
      <c r="B41" s="62"/>
      <c r="C41" s="67"/>
      <c r="D41" s="61"/>
      <c r="E41" s="62">
        <v>36.16</v>
      </c>
      <c r="F41" s="69">
        <f t="shared" si="0"/>
        <v>2425.7900000000004</v>
      </c>
      <c r="G41" s="88">
        <v>41033</v>
      </c>
      <c r="H41" s="84" t="s">
        <v>25</v>
      </c>
      <c r="I41" s="89"/>
      <c r="J41" s="92"/>
      <c r="K41" s="63"/>
      <c r="L41" s="61"/>
      <c r="M41" s="61"/>
      <c r="N41" s="61"/>
      <c r="O41" s="61"/>
      <c r="P41" s="61">
        <f>+E41</f>
        <v>36.16</v>
      </c>
      <c r="Q41" s="61"/>
      <c r="R41" s="61"/>
      <c r="S41" s="61"/>
      <c r="T41" s="93"/>
      <c r="U41" s="98"/>
      <c r="V41" s="62"/>
      <c r="W41" s="99"/>
    </row>
    <row r="42" spans="1:23" ht="12.75">
      <c r="A42" s="61"/>
      <c r="B42" s="62"/>
      <c r="C42" s="67"/>
      <c r="D42" s="61"/>
      <c r="E42" s="62">
        <v>86</v>
      </c>
      <c r="F42" s="69">
        <f t="shared" si="0"/>
        <v>2339.7900000000004</v>
      </c>
      <c r="G42" s="88">
        <v>41033</v>
      </c>
      <c r="H42" s="84" t="s">
        <v>23</v>
      </c>
      <c r="I42" s="89"/>
      <c r="J42" s="92"/>
      <c r="K42" s="63"/>
      <c r="L42" s="61"/>
      <c r="M42" s="61"/>
      <c r="N42" s="61">
        <f>+E42</f>
        <v>86</v>
      </c>
      <c r="O42" s="61"/>
      <c r="P42" s="61"/>
      <c r="Q42" s="61"/>
      <c r="R42" s="61"/>
      <c r="S42" s="61"/>
      <c r="T42" s="93"/>
      <c r="U42" s="98"/>
      <c r="V42" s="62"/>
      <c r="W42" s="99"/>
    </row>
    <row r="43" spans="1:23" ht="12.75">
      <c r="A43" s="61"/>
      <c r="B43" s="62"/>
      <c r="C43" s="67"/>
      <c r="D43" s="61"/>
      <c r="E43" s="62"/>
      <c r="F43" s="69">
        <f t="shared" si="0"/>
        <v>2339.7900000000004</v>
      </c>
      <c r="G43" s="88"/>
      <c r="H43" s="84"/>
      <c r="I43" s="89"/>
      <c r="J43" s="92"/>
      <c r="K43" s="63"/>
      <c r="L43" s="61"/>
      <c r="M43" s="61"/>
      <c r="N43" s="61"/>
      <c r="O43" s="61"/>
      <c r="P43" s="61"/>
      <c r="Q43" s="61"/>
      <c r="R43" s="61"/>
      <c r="S43" s="61"/>
      <c r="T43" s="93"/>
      <c r="U43" s="98"/>
      <c r="V43" s="62"/>
      <c r="W43" s="99"/>
    </row>
    <row r="44" spans="1:23" ht="12.75">
      <c r="A44" s="61"/>
      <c r="B44" s="62"/>
      <c r="C44" s="67"/>
      <c r="D44" s="61"/>
      <c r="E44" s="62"/>
      <c r="F44" s="69">
        <f t="shared" si="0"/>
        <v>2339.7900000000004</v>
      </c>
      <c r="G44" s="88"/>
      <c r="H44" s="84"/>
      <c r="I44" s="89"/>
      <c r="J44" s="92"/>
      <c r="K44" s="61"/>
      <c r="L44" s="63"/>
      <c r="M44" s="61"/>
      <c r="N44" s="61"/>
      <c r="O44" s="61"/>
      <c r="P44" s="61"/>
      <c r="Q44" s="63"/>
      <c r="R44" s="61"/>
      <c r="S44" s="61"/>
      <c r="T44" s="93"/>
      <c r="U44" s="98"/>
      <c r="V44" s="62"/>
      <c r="W44" s="99"/>
    </row>
    <row r="45" spans="1:23" ht="12.75">
      <c r="A45" s="61"/>
      <c r="B45" s="62"/>
      <c r="C45" s="67"/>
      <c r="D45" s="61"/>
      <c r="E45" s="62"/>
      <c r="F45" s="69">
        <f t="shared" si="0"/>
        <v>2339.7900000000004</v>
      </c>
      <c r="G45" s="88"/>
      <c r="H45" s="84"/>
      <c r="I45" s="89"/>
      <c r="J45" s="92"/>
      <c r="K45" s="61"/>
      <c r="L45" s="61"/>
      <c r="M45" s="61"/>
      <c r="N45" s="61"/>
      <c r="O45" s="61"/>
      <c r="P45" s="61"/>
      <c r="Q45" s="61"/>
      <c r="R45" s="61"/>
      <c r="S45" s="61"/>
      <c r="T45" s="93"/>
      <c r="U45" s="98"/>
      <c r="V45" s="62"/>
      <c r="W45" s="99"/>
    </row>
    <row r="46" spans="1:23" ht="12.75">
      <c r="A46" s="61"/>
      <c r="B46" s="62"/>
      <c r="C46" s="67"/>
      <c r="D46" s="61"/>
      <c r="E46" s="62"/>
      <c r="F46" s="69">
        <f t="shared" si="0"/>
        <v>2339.7900000000004</v>
      </c>
      <c r="G46" s="88"/>
      <c r="H46" s="84"/>
      <c r="I46" s="89"/>
      <c r="J46" s="92"/>
      <c r="K46" s="61"/>
      <c r="L46" s="61"/>
      <c r="M46" s="61"/>
      <c r="N46" s="61"/>
      <c r="O46" s="61"/>
      <c r="P46" s="61"/>
      <c r="Q46" s="61"/>
      <c r="R46" s="61"/>
      <c r="S46" s="61"/>
      <c r="T46" s="93"/>
      <c r="U46" s="98"/>
      <c r="V46" s="62"/>
      <c r="W46" s="99"/>
    </row>
    <row r="47" spans="1:23" ht="12.75">
      <c r="A47" s="61"/>
      <c r="B47" s="62"/>
      <c r="C47" s="67"/>
      <c r="D47" s="61"/>
      <c r="E47" s="62"/>
      <c r="F47" s="69">
        <f t="shared" si="0"/>
        <v>2339.7900000000004</v>
      </c>
      <c r="G47" s="88"/>
      <c r="H47" s="84"/>
      <c r="I47" s="89"/>
      <c r="J47" s="92"/>
      <c r="K47" s="61"/>
      <c r="L47" s="61"/>
      <c r="M47" s="61"/>
      <c r="N47" s="61"/>
      <c r="O47" s="61"/>
      <c r="P47" s="61"/>
      <c r="Q47" s="61"/>
      <c r="R47" s="61"/>
      <c r="S47" s="61"/>
      <c r="T47" s="93"/>
      <c r="U47" s="98"/>
      <c r="V47" s="62"/>
      <c r="W47" s="99"/>
    </row>
    <row r="48" spans="1:23" ht="12.75">
      <c r="A48" s="61"/>
      <c r="B48" s="62"/>
      <c r="C48" s="67"/>
      <c r="D48" s="61"/>
      <c r="E48" s="62"/>
      <c r="F48" s="69">
        <f t="shared" si="0"/>
        <v>2339.7900000000004</v>
      </c>
      <c r="G48" s="88"/>
      <c r="H48" s="84"/>
      <c r="I48" s="89"/>
      <c r="J48" s="92"/>
      <c r="K48" s="61"/>
      <c r="L48" s="61"/>
      <c r="M48" s="61"/>
      <c r="N48" s="61"/>
      <c r="O48" s="61"/>
      <c r="P48" s="61"/>
      <c r="Q48" s="61"/>
      <c r="R48" s="61"/>
      <c r="S48" s="61"/>
      <c r="T48" s="93"/>
      <c r="U48" s="98"/>
      <c r="V48" s="62"/>
      <c r="W48" s="99"/>
    </row>
    <row r="49" spans="1:23" ht="13.5" thickBot="1">
      <c r="A49" s="76"/>
      <c r="B49" s="77"/>
      <c r="C49" s="78"/>
      <c r="D49" s="76"/>
      <c r="E49" s="77"/>
      <c r="F49" s="75">
        <f t="shared" si="0"/>
        <v>2339.7900000000004</v>
      </c>
      <c r="G49" s="88"/>
      <c r="H49" s="84"/>
      <c r="I49" s="89"/>
      <c r="J49" s="94"/>
      <c r="K49" s="65"/>
      <c r="L49" s="65"/>
      <c r="M49" s="65"/>
      <c r="N49" s="65"/>
      <c r="O49" s="65"/>
      <c r="P49" s="64"/>
      <c r="Q49" s="65"/>
      <c r="R49" s="65"/>
      <c r="S49" s="65"/>
      <c r="T49" s="95"/>
      <c r="U49" s="100"/>
      <c r="V49" s="77"/>
      <c r="W49" s="101"/>
    </row>
    <row r="50" spans="1:23" ht="12.75">
      <c r="A50" s="79">
        <f>SUM(A4:A49)</f>
        <v>0</v>
      </c>
      <c r="B50" s="80">
        <f>SUM(B4:B49)</f>
        <v>0</v>
      </c>
      <c r="C50" s="86">
        <f>A50-B50+C4</f>
        <v>0</v>
      </c>
      <c r="D50" s="79">
        <f>SUM(D4:D49)</f>
        <v>3340</v>
      </c>
      <c r="E50" s="81">
        <f>SUM(E4:E49)</f>
        <v>4063.02</v>
      </c>
      <c r="F50" s="85">
        <f>D50-E50+F4</f>
        <v>2339.79</v>
      </c>
      <c r="G50" s="46"/>
      <c r="H50" s="47"/>
      <c r="I50" s="48"/>
      <c r="J50" s="41">
        <f>SUM(J4:J49)</f>
        <v>950</v>
      </c>
      <c r="K50" s="43">
        <f>SUM(K4:K49)</f>
        <v>570</v>
      </c>
      <c r="L50" s="43">
        <f>SUM(L4:L49)</f>
        <v>110</v>
      </c>
      <c r="M50" s="43">
        <f aca="true" t="shared" si="1" ref="M50:T50">SUM(M4:M49)</f>
        <v>32</v>
      </c>
      <c r="N50" s="43">
        <f t="shared" si="1"/>
        <v>2160</v>
      </c>
      <c r="O50" s="43">
        <f t="shared" si="1"/>
        <v>20</v>
      </c>
      <c r="P50" s="43">
        <f t="shared" si="1"/>
        <v>127.07000000000001</v>
      </c>
      <c r="Q50" s="43">
        <f t="shared" si="1"/>
        <v>78.95</v>
      </c>
      <c r="R50" s="43">
        <f t="shared" si="1"/>
        <v>7.2</v>
      </c>
      <c r="S50" s="43">
        <f t="shared" si="1"/>
        <v>0</v>
      </c>
      <c r="T50" s="44">
        <f t="shared" si="1"/>
        <v>7.800000000000001</v>
      </c>
      <c r="U50" s="45">
        <f>SUM(U4:U49)</f>
        <v>3340</v>
      </c>
      <c r="V50" s="82">
        <f>SUM(V4:V49)</f>
        <v>0</v>
      </c>
      <c r="W50" s="42">
        <f>SUM(W4:W49)</f>
        <v>0</v>
      </c>
    </row>
    <row r="51" spans="3:23" ht="13.5" thickBot="1">
      <c r="C51" s="74" t="s">
        <v>36</v>
      </c>
      <c r="G51" s="46"/>
      <c r="H51" s="47"/>
      <c r="I51" s="48"/>
      <c r="J51" s="118">
        <f>SUM(J50:T50)</f>
        <v>4063.02</v>
      </c>
      <c r="K51" s="119"/>
      <c r="L51" s="119"/>
      <c r="M51" s="119"/>
      <c r="N51" s="119"/>
      <c r="O51" s="119"/>
      <c r="P51" s="119"/>
      <c r="Q51" s="119"/>
      <c r="R51" s="119"/>
      <c r="S51" s="119"/>
      <c r="T51" s="120"/>
      <c r="U51" s="121">
        <f>SUM(U50:W50)</f>
        <v>3340</v>
      </c>
      <c r="V51" s="122"/>
      <c r="W51" s="123"/>
    </row>
    <row r="52" spans="7:23" ht="13.5" thickBot="1">
      <c r="G52" s="46"/>
      <c r="H52" s="47"/>
      <c r="I52" s="48"/>
      <c r="J52" s="107" t="s">
        <v>37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10" t="s">
        <v>38</v>
      </c>
      <c r="V52" s="111"/>
      <c r="W52" s="112"/>
    </row>
    <row r="53" spans="7:23" ht="12.75">
      <c r="G53" s="50">
        <f>+A50+D50+J51</f>
        <v>7403.02</v>
      </c>
      <c r="H53" s="51" t="s">
        <v>39</v>
      </c>
      <c r="I53" s="49"/>
      <c r="J53" s="49"/>
      <c r="K53" s="49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3"/>
    </row>
    <row r="54" spans="7:23" ht="12.75">
      <c r="G54" s="54">
        <f>+U51+B50+E50</f>
        <v>7403.02</v>
      </c>
      <c r="H54" s="55" t="s">
        <v>40</v>
      </c>
      <c r="I54" s="49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3"/>
    </row>
    <row r="55" spans="7:23" ht="12.75">
      <c r="G55" s="56">
        <f>G53-G54</f>
        <v>0</v>
      </c>
      <c r="H55" s="57" t="s">
        <v>41</v>
      </c>
      <c r="I55" s="49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3"/>
    </row>
  </sheetData>
  <sheetProtection/>
  <mergeCells count="27">
    <mergeCell ref="J1:T1"/>
    <mergeCell ref="U2:U3"/>
    <mergeCell ref="W2:W3"/>
    <mergeCell ref="L2:L3"/>
    <mergeCell ref="M2:M3"/>
    <mergeCell ref="N2:N3"/>
    <mergeCell ref="P2:P3"/>
    <mergeCell ref="T2:T3"/>
    <mergeCell ref="D2:F2"/>
    <mergeCell ref="A2:C2"/>
    <mergeCell ref="V2:V3"/>
    <mergeCell ref="G1:I1"/>
    <mergeCell ref="G2:G3"/>
    <mergeCell ref="H2:H3"/>
    <mergeCell ref="I2:I3"/>
    <mergeCell ref="J2:J3"/>
    <mergeCell ref="K2:K3"/>
    <mergeCell ref="U1:W1"/>
    <mergeCell ref="J52:T52"/>
    <mergeCell ref="U52:W52"/>
    <mergeCell ref="D1:F1"/>
    <mergeCell ref="O2:O3"/>
    <mergeCell ref="J51:T51"/>
    <mergeCell ref="U51:W51"/>
    <mergeCell ref="Q2:Q3"/>
    <mergeCell ref="R2:R3"/>
    <mergeCell ref="S2:S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0" r:id="rId1"/>
  <headerFooter alignWithMargins="0">
    <oddHeader>&amp;L
&amp;C&amp;"Bookman Old Style,Gras italique"&amp;28&amp;K03-023Comptabilité ABC Anduze
&amp;24 1&amp;Xer&amp;X sept 2011 au 31 mai 2012&amp;REdité le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yvan</dc:creator>
  <cp:keywords/>
  <dc:description/>
  <cp:lastModifiedBy>Eleve Prévert</cp:lastModifiedBy>
  <cp:lastPrinted>2012-06-11T22:44:41Z</cp:lastPrinted>
  <dcterms:created xsi:type="dcterms:W3CDTF">2012-06-04T16:20:27Z</dcterms:created>
  <dcterms:modified xsi:type="dcterms:W3CDTF">2012-06-13T08:12:46Z</dcterms:modified>
  <cp:category/>
  <cp:version/>
  <cp:contentType/>
  <cp:contentStatus/>
</cp:coreProperties>
</file>